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56797df9c1d70dd/Raiffeisen Bezirkscup 2020-2021-neu/Wertung 2020-2021_neu/"/>
    </mc:Choice>
  </mc:AlternateContent>
  <xr:revisionPtr revIDLastSave="145" documentId="6_{E246DACB-402C-4A7A-AE1B-7960709E4B5F}" xr6:coauthVersionLast="45" xr6:coauthVersionMax="45" xr10:uidLastSave="{C218AF95-C7D2-47E4-A78A-C41E760F1032}"/>
  <bookViews>
    <workbookView xWindow="-120" yWindow="-120" windowWidth="24240" windowHeight="13140" firstSheet="4" activeTab="10" xr2:uid="{00000000-000D-0000-FFFF-FFFF00000000}"/>
  </bookViews>
  <sheets>
    <sheet name="M1" sheetId="2" r:id="rId1"/>
    <sheet name="M2" sheetId="4" r:id="rId2"/>
    <sheet name="M3" sheetId="5" r:id="rId3"/>
    <sheet name="M4" sheetId="6" r:id="rId4"/>
    <sheet name="M5" sheetId="7" r:id="rId5"/>
    <sheet name="M6" sheetId="8" r:id="rId6"/>
    <sheet name="M7" sheetId="9" r:id="rId7"/>
    <sheet name="M8" sheetId="10" r:id="rId8"/>
    <sheet name="M9" sheetId="11" r:id="rId9"/>
    <sheet name="M10" sheetId="12" r:id="rId10"/>
    <sheet name="10er" sheetId="1" r:id="rId11"/>
    <sheet name="R 1" sheetId="3" r:id="rId12"/>
    <sheet name="R 2" sheetId="13" r:id="rId13"/>
    <sheet name="R 3" sheetId="14" r:id="rId14"/>
    <sheet name="R 4" sheetId="15" r:id="rId15"/>
    <sheet name="R 5" sheetId="16" r:id="rId16"/>
    <sheet name="R 6" sheetId="17" r:id="rId17"/>
    <sheet name="R 7" sheetId="18" r:id="rId18"/>
    <sheet name="R 8" sheetId="19" r:id="rId19"/>
    <sheet name="R 9" sheetId="20" r:id="rId20"/>
    <sheet name="R 10" sheetId="21" r:id="rId21"/>
    <sheet name="R 11" sheetId="22" r:id="rId22"/>
    <sheet name="R 12" sheetId="23" r:id="rId23"/>
    <sheet name="R 13" sheetId="24" r:id="rId24"/>
    <sheet name="R 14" sheetId="25" r:id="rId25"/>
    <sheet name="R 15" sheetId="26" r:id="rId26"/>
    <sheet name="R 16" sheetId="27" r:id="rId27"/>
    <sheet name="R 17" sheetId="28" r:id="rId28"/>
    <sheet name="R 18" sheetId="29" r:id="rId29"/>
  </sheets>
  <definedNames>
    <definedName name="_xlnm.Print_Area" localSheetId="10">'10er'!$A$1:$I$87</definedName>
  </definedNames>
  <calcPr calcId="181029"/>
</workbook>
</file>

<file path=xl/calcChain.xml><?xml version="1.0" encoding="utf-8"?>
<calcChain xmlns="http://schemas.openxmlformats.org/spreadsheetml/2006/main">
  <c r="A11" i="13" l="1"/>
  <c r="B12" i="13"/>
  <c r="B13" i="13"/>
  <c r="B14" i="13"/>
  <c r="B15" i="13"/>
  <c r="B16" i="13"/>
  <c r="B17" i="13"/>
  <c r="B18" i="13"/>
  <c r="B19" i="13"/>
  <c r="B20" i="13"/>
  <c r="B21" i="13"/>
  <c r="B21" i="29"/>
  <c r="B20" i="29"/>
  <c r="B19" i="29"/>
  <c r="B18" i="29"/>
  <c r="B17" i="29"/>
  <c r="B16" i="29"/>
  <c r="B15" i="29"/>
  <c r="B14" i="29"/>
  <c r="B13" i="29"/>
  <c r="B12" i="29"/>
  <c r="B21" i="28"/>
  <c r="B20" i="28"/>
  <c r="B19" i="28"/>
  <c r="B18" i="28"/>
  <c r="B17" i="28"/>
  <c r="B16" i="28"/>
  <c r="B15" i="28"/>
  <c r="B14" i="28"/>
  <c r="B13" i="28"/>
  <c r="B12" i="28"/>
  <c r="B21" i="27"/>
  <c r="B20" i="27"/>
  <c r="B19" i="27"/>
  <c r="B18" i="27"/>
  <c r="B17" i="27"/>
  <c r="B16" i="27"/>
  <c r="B15" i="27"/>
  <c r="B14" i="27"/>
  <c r="B13" i="27"/>
  <c r="B12" i="27"/>
  <c r="B21" i="26"/>
  <c r="B20" i="26"/>
  <c r="B19" i="26"/>
  <c r="B18" i="26"/>
  <c r="B17" i="26"/>
  <c r="B16" i="26"/>
  <c r="B15" i="26"/>
  <c r="B14" i="26"/>
  <c r="B13" i="26"/>
  <c r="B12" i="26"/>
  <c r="B21" i="25"/>
  <c r="B20" i="25"/>
  <c r="B19" i="25"/>
  <c r="B18" i="25"/>
  <c r="B17" i="25"/>
  <c r="B16" i="25"/>
  <c r="B15" i="25"/>
  <c r="B14" i="25"/>
  <c r="B13" i="25"/>
  <c r="B12" i="25"/>
  <c r="B21" i="24"/>
  <c r="B20" i="24"/>
  <c r="B19" i="24"/>
  <c r="B18" i="24"/>
  <c r="B17" i="24"/>
  <c r="B16" i="24"/>
  <c r="B15" i="24"/>
  <c r="B14" i="24"/>
  <c r="B13" i="24"/>
  <c r="B12" i="24"/>
  <c r="B21" i="23"/>
  <c r="B20" i="23"/>
  <c r="B19" i="23"/>
  <c r="B18" i="23"/>
  <c r="B17" i="23"/>
  <c r="B16" i="23"/>
  <c r="B15" i="23"/>
  <c r="B14" i="23"/>
  <c r="B13" i="23"/>
  <c r="B12" i="23"/>
  <c r="B21" i="22"/>
  <c r="B20" i="22"/>
  <c r="B19" i="22"/>
  <c r="B18" i="22"/>
  <c r="B17" i="22"/>
  <c r="B16" i="22"/>
  <c r="B15" i="22"/>
  <c r="B14" i="22"/>
  <c r="B13" i="22"/>
  <c r="B12" i="22"/>
  <c r="B21" i="21"/>
  <c r="B20" i="21"/>
  <c r="B19" i="21"/>
  <c r="B18" i="21"/>
  <c r="B17" i="21"/>
  <c r="B16" i="21"/>
  <c r="B15" i="21"/>
  <c r="B14" i="21"/>
  <c r="B13" i="21"/>
  <c r="B12" i="21"/>
  <c r="B21" i="20"/>
  <c r="B20" i="20"/>
  <c r="B19" i="20"/>
  <c r="B18" i="20"/>
  <c r="B17" i="20"/>
  <c r="B16" i="20"/>
  <c r="B15" i="20"/>
  <c r="B14" i="20"/>
  <c r="B13" i="20"/>
  <c r="B12" i="20"/>
  <c r="B21" i="19"/>
  <c r="B20" i="19"/>
  <c r="B19" i="19"/>
  <c r="B18" i="19"/>
  <c r="B17" i="19"/>
  <c r="B16" i="19"/>
  <c r="B15" i="19"/>
  <c r="B14" i="19"/>
  <c r="B13" i="19"/>
  <c r="B12" i="19"/>
  <c r="B21" i="18"/>
  <c r="B20" i="18"/>
  <c r="B19" i="18"/>
  <c r="B18" i="18"/>
  <c r="B17" i="18"/>
  <c r="B16" i="18"/>
  <c r="B15" i="18"/>
  <c r="B14" i="18"/>
  <c r="B13" i="18"/>
  <c r="B12" i="18"/>
  <c r="B21" i="17"/>
  <c r="B20" i="17"/>
  <c r="B19" i="17"/>
  <c r="B18" i="17"/>
  <c r="B17" i="17"/>
  <c r="B16" i="17"/>
  <c r="B15" i="17"/>
  <c r="B14" i="17"/>
  <c r="B13" i="17"/>
  <c r="B12" i="17"/>
  <c r="B21" i="16"/>
  <c r="B20" i="16"/>
  <c r="B19" i="16"/>
  <c r="B18" i="16"/>
  <c r="B17" i="16"/>
  <c r="B16" i="16"/>
  <c r="B15" i="16"/>
  <c r="B14" i="16"/>
  <c r="B13" i="16"/>
  <c r="B12" i="16"/>
  <c r="B21" i="15"/>
  <c r="B20" i="15"/>
  <c r="B19" i="15"/>
  <c r="B18" i="15"/>
  <c r="B17" i="15"/>
  <c r="B16" i="15"/>
  <c r="B15" i="15"/>
  <c r="B14" i="15"/>
  <c r="B13" i="15"/>
  <c r="B12" i="15"/>
  <c r="B21" i="14"/>
  <c r="B20" i="14"/>
  <c r="B19" i="14"/>
  <c r="B18" i="14"/>
  <c r="B17" i="14"/>
  <c r="B16" i="14"/>
  <c r="B15" i="14"/>
  <c r="B14" i="14"/>
  <c r="B13" i="14"/>
  <c r="B12" i="14"/>
  <c r="B13" i="3"/>
  <c r="B14" i="3"/>
  <c r="B15" i="3"/>
  <c r="B16" i="3"/>
  <c r="B17" i="3"/>
  <c r="B18" i="3"/>
  <c r="B19" i="3"/>
  <c r="B20" i="3"/>
  <c r="B21" i="3"/>
  <c r="B12" i="3"/>
  <c r="C49" i="1" l="1"/>
  <c r="G26" i="1"/>
  <c r="A2" i="1"/>
  <c r="D9" i="1"/>
  <c r="D8" i="1"/>
  <c r="D7" i="1"/>
  <c r="D6" i="1"/>
  <c r="D10" i="1"/>
  <c r="B7" i="1"/>
  <c r="B8" i="1"/>
  <c r="B9" i="1"/>
  <c r="B10" i="1"/>
  <c r="B6" i="1"/>
  <c r="F58" i="1" l="1"/>
  <c r="A6" i="27" s="1"/>
  <c r="H68" i="1"/>
  <c r="D9" i="28" s="1"/>
  <c r="F74" i="1"/>
  <c r="A8" i="29" s="1"/>
  <c r="H52" i="1"/>
  <c r="D7" i="26" s="1"/>
  <c r="B66" i="1"/>
  <c r="A7" i="23" s="1"/>
  <c r="F8" i="1"/>
  <c r="A7" i="17" s="1"/>
  <c r="D22" i="1"/>
  <c r="D7" i="14" s="1"/>
  <c r="B82" i="1"/>
  <c r="A9" i="25" s="1"/>
  <c r="H30" i="1"/>
  <c r="D8" i="20" s="1"/>
  <c r="D38" i="1"/>
  <c r="D9" i="16" s="1"/>
  <c r="B27" i="1"/>
  <c r="A5" i="15" s="1"/>
  <c r="D60" i="1"/>
  <c r="D8" i="22" s="1"/>
  <c r="D71" i="1"/>
  <c r="F24" i="1"/>
  <c r="A9" i="19" s="1"/>
  <c r="H14" i="1"/>
  <c r="D6" i="18" s="1"/>
  <c r="F59" i="1"/>
  <c r="A7" i="27" s="1"/>
  <c r="F71" i="1"/>
  <c r="A5" i="29" s="1"/>
  <c r="B72" i="1"/>
  <c r="A6" i="24" s="1"/>
  <c r="F21" i="1"/>
  <c r="A6" i="19" s="1"/>
  <c r="D28" i="1"/>
  <c r="D6" i="15" s="1"/>
  <c r="E13" i="2"/>
  <c r="D13" i="1"/>
  <c r="D5" i="13" s="1"/>
  <c r="H65" i="1"/>
  <c r="D6" i="28" s="1"/>
  <c r="D67" i="1"/>
  <c r="D8" i="23" s="1"/>
  <c r="H15" i="1"/>
  <c r="D7" i="18" s="1"/>
  <c r="B23" i="1"/>
  <c r="A8" i="14" s="1"/>
  <c r="D82" i="1"/>
  <c r="D9" i="25" s="1"/>
  <c r="B38" i="1"/>
  <c r="A9" i="16" s="1"/>
  <c r="H53" i="1"/>
  <c r="D8" i="26" s="1"/>
  <c r="B57" i="1"/>
  <c r="A5" i="22" s="1"/>
  <c r="F9" i="1"/>
  <c r="A8" i="17" s="1"/>
  <c r="H27" i="1"/>
  <c r="F51" i="1"/>
  <c r="A6" i="26" s="1"/>
  <c r="D59" i="1"/>
  <c r="D7" i="22" s="1"/>
  <c r="H7" i="1"/>
  <c r="D6" i="17" s="1"/>
  <c r="D21" i="1"/>
  <c r="D6" i="14" s="1"/>
  <c r="H71" i="1"/>
  <c r="D5" i="29" s="1"/>
  <c r="D81" i="1"/>
  <c r="D8" i="25" s="1"/>
  <c r="F27" i="1"/>
  <c r="A5" i="20" s="1"/>
  <c r="B37" i="1"/>
  <c r="A8" i="16" s="1"/>
  <c r="E12" i="2"/>
  <c r="F17" i="1"/>
  <c r="A9" i="18" s="1"/>
  <c r="F66" i="1"/>
  <c r="A7" i="28" s="1"/>
  <c r="B71" i="1"/>
  <c r="A5" i="24" s="1"/>
  <c r="H22" i="1"/>
  <c r="D7" i="19" s="1"/>
  <c r="D27" i="1"/>
  <c r="D5" i="15" s="1"/>
  <c r="H61" i="1"/>
  <c r="D9" i="27" s="1"/>
  <c r="B65" i="1"/>
  <c r="A6" i="23" s="1"/>
  <c r="B15" i="1"/>
  <c r="A7" i="13" s="1"/>
  <c r="B68" i="1"/>
  <c r="A9" i="23" s="1"/>
  <c r="F57" i="1"/>
  <c r="A5" i="27" s="1"/>
  <c r="D57" i="1"/>
  <c r="F7" i="1"/>
  <c r="A6" i="17" s="1"/>
  <c r="B13" i="1"/>
  <c r="A5" i="13" s="1"/>
  <c r="D36" i="1"/>
  <c r="D7" i="16" s="1"/>
  <c r="D74" i="1"/>
  <c r="D8" i="24" s="1"/>
  <c r="D24" i="1"/>
  <c r="D9" i="14" s="1"/>
  <c r="H51" i="1"/>
  <c r="D6" i="26" s="1"/>
  <c r="F29" i="1"/>
  <c r="A7" i="20" s="1"/>
  <c r="H13" i="1"/>
  <c r="D5" i="18" s="1"/>
  <c r="H73" i="1"/>
  <c r="D7" i="29" s="1"/>
  <c r="B80" i="1"/>
  <c r="A7" i="25" s="1"/>
  <c r="H24" i="1"/>
  <c r="D9" i="19" s="1"/>
  <c r="B30" i="1"/>
  <c r="A8" i="15" s="1"/>
  <c r="F68" i="1"/>
  <c r="A9" i="28" s="1"/>
  <c r="F54" i="1"/>
  <c r="A9" i="26" s="1"/>
  <c r="F30" i="1"/>
  <c r="A8" i="20" s="1"/>
  <c r="D30" i="1"/>
  <c r="D8" i="15" s="1"/>
  <c r="D15" i="1"/>
  <c r="D7" i="13" s="1"/>
  <c r="H59" i="1"/>
  <c r="D7" i="27" s="1"/>
  <c r="H10" i="1"/>
  <c r="D9" i="17" s="1"/>
  <c r="B20" i="1"/>
  <c r="A5" i="14" s="1"/>
  <c r="H74" i="1"/>
  <c r="D8" i="29" s="1"/>
  <c r="B74" i="1"/>
  <c r="A8" i="24" s="1"/>
  <c r="H20" i="1"/>
  <c r="D5" i="19" s="1"/>
  <c r="B59" i="1"/>
  <c r="A7" i="22" s="1"/>
  <c r="F64" i="1"/>
  <c r="A5" i="28" s="1"/>
  <c r="D64" i="1"/>
  <c r="D5" i="23" s="1"/>
  <c r="F15" i="1"/>
  <c r="A7" i="18" s="1"/>
  <c r="E10" i="2"/>
  <c r="H58" i="1"/>
  <c r="D6" i="27" s="1"/>
  <c r="D68" i="1"/>
  <c r="D9" i="23" s="1"/>
  <c r="H9" i="1"/>
  <c r="D8" i="17" s="1"/>
  <c r="B24" i="1"/>
  <c r="A9" i="14" s="1"/>
  <c r="F53" i="1"/>
  <c r="A8" i="26" s="1"/>
  <c r="B58" i="1"/>
  <c r="A6" i="22" s="1"/>
  <c r="B34" i="1"/>
  <c r="A5" i="16" s="1"/>
  <c r="D78" i="1"/>
  <c r="D5" i="25" s="1"/>
  <c r="F20" i="1"/>
  <c r="A5" i="19" s="1"/>
  <c r="D29" i="1"/>
  <c r="D7" i="15" s="1"/>
  <c r="D14" i="1"/>
  <c r="D6" i="13" s="1"/>
  <c r="H64" i="1"/>
  <c r="D5" i="28" s="1"/>
  <c r="B73" i="1"/>
  <c r="A7" i="24" s="1"/>
  <c r="F14" i="1"/>
  <c r="A6" i="18" s="1"/>
  <c r="E9" i="2"/>
  <c r="F67" i="1"/>
  <c r="A8" i="28" s="1"/>
  <c r="H8" i="1"/>
  <c r="D7" i="17" s="1"/>
  <c r="B64" i="1"/>
  <c r="B31" i="1"/>
  <c r="A9" i="15" s="1"/>
  <c r="H57" i="1"/>
  <c r="D5" i="27" s="1"/>
  <c r="F28" i="1"/>
  <c r="A6" i="20" s="1"/>
  <c r="D37" i="1"/>
  <c r="D8" i="16" s="1"/>
  <c r="E8" i="2"/>
  <c r="F52" i="1"/>
  <c r="A7" i="26" s="1"/>
  <c r="H23" i="1"/>
  <c r="D8" i="19" s="1"/>
  <c r="D20" i="1"/>
  <c r="D5" i="14" s="1"/>
  <c r="H72" i="1"/>
  <c r="D6" i="29" s="1"/>
  <c r="B81" i="1"/>
  <c r="A8" i="25" s="1"/>
  <c r="F13" i="1"/>
  <c r="A5" i="18" s="1"/>
  <c r="D75" i="1"/>
  <c r="D9" i="24" s="1"/>
  <c r="B14" i="1"/>
  <c r="A6" i="13" s="1"/>
  <c r="F72" i="1"/>
  <c r="A6" i="29" s="1"/>
  <c r="D66" i="1"/>
  <c r="D7" i="23" s="1"/>
  <c r="D34" i="1"/>
  <c r="D5" i="16" s="1"/>
  <c r="E7" i="2"/>
  <c r="H66" i="1"/>
  <c r="D7" i="28" s="1"/>
  <c r="B61" i="1"/>
  <c r="A9" i="22" s="1"/>
  <c r="B28" i="1"/>
  <c r="A6" i="15" s="1"/>
  <c r="B22" i="1"/>
  <c r="A7" i="14" s="1"/>
  <c r="D17" i="1"/>
  <c r="D9" i="13" s="1"/>
  <c r="F22" i="1"/>
  <c r="A7" i="19" s="1"/>
  <c r="H16" i="1"/>
  <c r="D8" i="18" s="1"/>
  <c r="F60" i="1"/>
  <c r="A8" i="27" s="1"/>
  <c r="H28" i="1"/>
  <c r="D6" i="20" s="1"/>
  <c r="D72" i="1"/>
  <c r="D6" i="24" s="1"/>
  <c r="B78" i="1"/>
  <c r="B29" i="1"/>
  <c r="A7" i="15" s="1"/>
  <c r="H67" i="1"/>
  <c r="D8" i="28" s="1"/>
  <c r="D61" i="1"/>
  <c r="D9" i="22" s="1"/>
  <c r="F6" i="1"/>
  <c r="A5" i="17" s="1"/>
  <c r="D23" i="1"/>
  <c r="D8" i="14" s="1"/>
  <c r="F61" i="1"/>
  <c r="A9" i="27" s="1"/>
  <c r="H29" i="1"/>
  <c r="D7" i="20" s="1"/>
  <c r="D35" i="1"/>
  <c r="D6" i="16" s="1"/>
  <c r="B17" i="1"/>
  <c r="A9" i="13" s="1"/>
  <c r="B67" i="1"/>
  <c r="A8" i="23" s="1"/>
  <c r="B79" i="1"/>
  <c r="A6" i="25" s="1"/>
  <c r="H50" i="1"/>
  <c r="D5" i="26" s="1"/>
  <c r="F23" i="1"/>
  <c r="A8" i="19" s="1"/>
  <c r="D73" i="1"/>
  <c r="D7" i="24" s="1"/>
  <c r="F73" i="1"/>
  <c r="A7" i="29" s="1"/>
  <c r="H17" i="1"/>
  <c r="D9" i="18" s="1"/>
  <c r="F65" i="1"/>
  <c r="A6" i="28" s="1"/>
  <c r="B75" i="1"/>
  <c r="A9" i="24" s="1"/>
  <c r="B60" i="1"/>
  <c r="A8" i="22" s="1"/>
  <c r="B36" i="1"/>
  <c r="A7" i="16" s="1"/>
  <c r="F50" i="1"/>
  <c r="A5" i="26" s="1"/>
  <c r="F16" i="1"/>
  <c r="A8" i="18" s="1"/>
  <c r="D80" i="1"/>
  <c r="D7" i="25" s="1"/>
  <c r="D16" i="1"/>
  <c r="D8" i="13" s="1"/>
  <c r="H60" i="1"/>
  <c r="D8" i="27" s="1"/>
  <c r="H21" i="1"/>
  <c r="D6" i="19" s="1"/>
  <c r="D31" i="1"/>
  <c r="D9" i="15" s="1"/>
  <c r="B21" i="1"/>
  <c r="A6" i="14" s="1"/>
  <c r="D65" i="1"/>
  <c r="D6" i="23" s="1"/>
  <c r="H6" i="1"/>
  <c r="D5" i="17" s="1"/>
  <c r="E11" i="2"/>
  <c r="E6" i="2"/>
  <c r="B16" i="1"/>
  <c r="A8" i="13" s="1"/>
  <c r="N20" i="14" l="1"/>
  <c r="O15" i="25"/>
  <c r="S15" i="25"/>
  <c r="G15" i="25"/>
  <c r="K15" i="25"/>
  <c r="R13" i="24"/>
  <c r="J13" i="24"/>
  <c r="N21" i="24"/>
  <c r="R21" i="24"/>
  <c r="R12" i="24"/>
  <c r="N20" i="24"/>
  <c r="J20" i="24"/>
  <c r="F14" i="24"/>
  <c r="N16" i="24"/>
  <c r="P16" i="24" s="1"/>
  <c r="J16" i="24"/>
  <c r="F21" i="24"/>
  <c r="J21" i="24"/>
  <c r="F20" i="24"/>
  <c r="F16" i="24"/>
  <c r="N13" i="24"/>
  <c r="R17" i="24"/>
  <c r="T17" i="24" s="1"/>
  <c r="F17" i="24"/>
  <c r="N12" i="24"/>
  <c r="J12" i="24"/>
  <c r="R20" i="24"/>
  <c r="N17" i="24"/>
  <c r="P17" i="24" s="1"/>
  <c r="N14" i="24"/>
  <c r="P14" i="24" s="1"/>
  <c r="R18" i="24"/>
  <c r="T18" i="24" s="1"/>
  <c r="R16" i="24"/>
  <c r="T16" i="24" s="1"/>
  <c r="J14" i="24"/>
  <c r="R14" i="24"/>
  <c r="T14" i="24" s="1"/>
  <c r="N15" i="24"/>
  <c r="P15" i="24" s="1"/>
  <c r="J15" i="24"/>
  <c r="N19" i="24"/>
  <c r="R19" i="24"/>
  <c r="F13" i="24"/>
  <c r="N18" i="24"/>
  <c r="P18" i="24" s="1"/>
  <c r="F15" i="24"/>
  <c r="R15" i="24"/>
  <c r="T15" i="24" s="1"/>
  <c r="J19" i="24"/>
  <c r="J17" i="24"/>
  <c r="F12" i="24"/>
  <c r="F18" i="24"/>
  <c r="J18" i="24"/>
  <c r="F19" i="24"/>
  <c r="E14" i="2"/>
  <c r="D5" i="20"/>
  <c r="F20" i="26"/>
  <c r="F13" i="26"/>
  <c r="N17" i="26"/>
  <c r="P17" i="26" s="1"/>
  <c r="N21" i="26"/>
  <c r="N16" i="26"/>
  <c r="P16" i="26" s="1"/>
  <c r="R16" i="26"/>
  <c r="T16" i="26" s="1"/>
  <c r="R20" i="26"/>
  <c r="F17" i="26"/>
  <c r="J17" i="26"/>
  <c r="F21" i="26"/>
  <c r="R21" i="26"/>
  <c r="J20" i="26"/>
  <c r="N20" i="26"/>
  <c r="N13" i="26"/>
  <c r="J13" i="26"/>
  <c r="J21" i="26"/>
  <c r="F16" i="26"/>
  <c r="J14" i="26"/>
  <c r="N12" i="26"/>
  <c r="J12" i="26"/>
  <c r="J15" i="26"/>
  <c r="N15" i="26"/>
  <c r="P15" i="26" s="1"/>
  <c r="J19" i="26"/>
  <c r="F19" i="26"/>
  <c r="N14" i="26"/>
  <c r="N18" i="26"/>
  <c r="P18" i="26" s="1"/>
  <c r="F12" i="26"/>
  <c r="R17" i="26"/>
  <c r="T17" i="26" s="1"/>
  <c r="R14" i="26"/>
  <c r="F14" i="26"/>
  <c r="R18" i="26"/>
  <c r="T18" i="26" s="1"/>
  <c r="F18" i="26"/>
  <c r="R12" i="26"/>
  <c r="J16" i="26"/>
  <c r="F15" i="26"/>
  <c r="N19" i="26"/>
  <c r="P19" i="26" s="1"/>
  <c r="R13" i="26"/>
  <c r="J18" i="26"/>
  <c r="R15" i="26"/>
  <c r="T15" i="26" s="1"/>
  <c r="R19" i="26"/>
  <c r="T19" i="26" s="1"/>
  <c r="R15" i="16"/>
  <c r="T15" i="16" s="1"/>
  <c r="N15" i="16"/>
  <c r="P15" i="16" s="1"/>
  <c r="J15" i="16"/>
  <c r="F15" i="16"/>
  <c r="S15" i="19"/>
  <c r="O15" i="19"/>
  <c r="S19" i="19"/>
  <c r="O19" i="19"/>
  <c r="K12" i="19"/>
  <c r="G12" i="19"/>
  <c r="K16" i="19"/>
  <c r="G16" i="19"/>
  <c r="K20" i="19"/>
  <c r="K15" i="19"/>
  <c r="G15" i="19"/>
  <c r="K19" i="19"/>
  <c r="G19" i="19"/>
  <c r="S18" i="19"/>
  <c r="O18" i="19"/>
  <c r="K18" i="19"/>
  <c r="G18" i="19"/>
  <c r="O20" i="19"/>
  <c r="S20" i="19"/>
  <c r="O12" i="19"/>
  <c r="G20" i="19"/>
  <c r="K13" i="19"/>
  <c r="G13" i="19"/>
  <c r="K17" i="19"/>
  <c r="G17" i="19"/>
  <c r="S16" i="19"/>
  <c r="S14" i="19"/>
  <c r="O14" i="19"/>
  <c r="O21" i="19"/>
  <c r="S21" i="19"/>
  <c r="O16" i="19"/>
  <c r="K14" i="19"/>
  <c r="G14" i="19"/>
  <c r="G21" i="19"/>
  <c r="K21" i="19"/>
  <c r="S12" i="19"/>
  <c r="O17" i="19"/>
  <c r="S13" i="19"/>
  <c r="S17" i="19"/>
  <c r="O13" i="19"/>
  <c r="N15" i="27"/>
  <c r="J19" i="27"/>
  <c r="R18" i="27"/>
  <c r="R15" i="27"/>
  <c r="F15" i="27"/>
  <c r="N19" i="27"/>
  <c r="R19" i="27"/>
  <c r="N18" i="27"/>
  <c r="F12" i="27"/>
  <c r="J16" i="27"/>
  <c r="F16" i="27"/>
  <c r="F14" i="27"/>
  <c r="F17" i="27"/>
  <c r="J17" i="27"/>
  <c r="J21" i="27"/>
  <c r="F21" i="27"/>
  <c r="J15" i="27"/>
  <c r="F18" i="27"/>
  <c r="J12" i="27"/>
  <c r="N16" i="27"/>
  <c r="R16" i="27"/>
  <c r="N20" i="27"/>
  <c r="P20" i="27" s="1"/>
  <c r="J14" i="27"/>
  <c r="N14" i="27"/>
  <c r="P14" i="27" s="1"/>
  <c r="N13" i="27"/>
  <c r="P13" i="27" s="1"/>
  <c r="J13" i="27"/>
  <c r="J18" i="27"/>
  <c r="R20" i="27"/>
  <c r="T20" i="27" s="1"/>
  <c r="F20" i="27"/>
  <c r="R14" i="27"/>
  <c r="T14" i="27" s="1"/>
  <c r="R17" i="27"/>
  <c r="N21" i="27"/>
  <c r="P21" i="27" s="1"/>
  <c r="N17" i="27"/>
  <c r="R21" i="27"/>
  <c r="T21" i="27" s="1"/>
  <c r="J20" i="27"/>
  <c r="N12" i="27"/>
  <c r="P12" i="27" s="1"/>
  <c r="F13" i="27"/>
  <c r="F19" i="27"/>
  <c r="R12" i="27"/>
  <c r="T12" i="27" s="1"/>
  <c r="R13" i="27"/>
  <c r="T13" i="27" s="1"/>
  <c r="R16" i="20"/>
  <c r="T16" i="20" s="1"/>
  <c r="N16" i="20"/>
  <c r="P16" i="20" s="1"/>
  <c r="J18" i="20"/>
  <c r="F18" i="20"/>
  <c r="J16" i="20"/>
  <c r="F16" i="20"/>
  <c r="R20" i="20"/>
  <c r="T20" i="20" s="1"/>
  <c r="N20" i="20"/>
  <c r="P20" i="20" s="1"/>
  <c r="J20" i="20"/>
  <c r="F20" i="20"/>
  <c r="J19" i="20"/>
  <c r="F19" i="20"/>
  <c r="N18" i="20"/>
  <c r="P18" i="20" s="1"/>
  <c r="R19" i="20"/>
  <c r="T19" i="20" s="1"/>
  <c r="R18" i="20"/>
  <c r="T18" i="20" s="1"/>
  <c r="N19" i="20"/>
  <c r="P19" i="20" s="1"/>
  <c r="N19" i="15"/>
  <c r="P19" i="15" s="1"/>
  <c r="R19" i="15"/>
  <c r="T19" i="15" s="1"/>
  <c r="N14" i="15"/>
  <c r="R14" i="15"/>
  <c r="N16" i="15"/>
  <c r="R16" i="15"/>
  <c r="F20" i="15"/>
  <c r="J17" i="15"/>
  <c r="J13" i="15"/>
  <c r="N15" i="15"/>
  <c r="R15" i="15"/>
  <c r="F19" i="15"/>
  <c r="F14" i="15"/>
  <c r="N12" i="15"/>
  <c r="P12" i="15" s="1"/>
  <c r="R12" i="15"/>
  <c r="T12" i="15" s="1"/>
  <c r="F16" i="15"/>
  <c r="J21" i="15"/>
  <c r="F15" i="15"/>
  <c r="F12" i="15"/>
  <c r="N20" i="15"/>
  <c r="P20" i="15" s="1"/>
  <c r="N18" i="15"/>
  <c r="R18" i="15"/>
  <c r="N13" i="15"/>
  <c r="P13" i="15" s="1"/>
  <c r="R13" i="15"/>
  <c r="T13" i="15" s="1"/>
  <c r="F17" i="15"/>
  <c r="J18" i="15"/>
  <c r="R20" i="15"/>
  <c r="T20" i="15" s="1"/>
  <c r="F18" i="15"/>
  <c r="F13" i="15"/>
  <c r="N21" i="15"/>
  <c r="P21" i="15" s="1"/>
  <c r="R21" i="15"/>
  <c r="T21" i="15" s="1"/>
  <c r="N17" i="15"/>
  <c r="J19" i="15"/>
  <c r="J12" i="15"/>
  <c r="R17" i="15"/>
  <c r="J16" i="15"/>
  <c r="J15" i="15"/>
  <c r="J14" i="15"/>
  <c r="F21" i="15"/>
  <c r="J20" i="15"/>
  <c r="S18" i="17"/>
  <c r="S15" i="17"/>
  <c r="G15" i="17"/>
  <c r="S19" i="17"/>
  <c r="G19" i="17"/>
  <c r="G14" i="17"/>
  <c r="K12" i="17"/>
  <c r="K16" i="17"/>
  <c r="K20" i="17"/>
  <c r="S14" i="17"/>
  <c r="O12" i="17"/>
  <c r="O16" i="17"/>
  <c r="O20" i="17"/>
  <c r="O18" i="17"/>
  <c r="K18" i="17"/>
  <c r="O15" i="17"/>
  <c r="K15" i="17"/>
  <c r="O19" i="17"/>
  <c r="K19" i="17"/>
  <c r="G12" i="17"/>
  <c r="G16" i="17"/>
  <c r="G20" i="17"/>
  <c r="K14" i="17"/>
  <c r="S12" i="17"/>
  <c r="S20" i="17"/>
  <c r="O13" i="17"/>
  <c r="K13" i="17"/>
  <c r="O17" i="17"/>
  <c r="K17" i="17"/>
  <c r="O21" i="17"/>
  <c r="K21" i="17"/>
  <c r="G13" i="17"/>
  <c r="G17" i="17"/>
  <c r="G21" i="17"/>
  <c r="O14" i="17"/>
  <c r="S21" i="17"/>
  <c r="G18" i="17"/>
  <c r="S17" i="17"/>
  <c r="S13" i="17"/>
  <c r="S16" i="17"/>
  <c r="O15" i="27"/>
  <c r="S19" i="27"/>
  <c r="O18" i="27"/>
  <c r="G15" i="27"/>
  <c r="K15" i="27"/>
  <c r="K19" i="27"/>
  <c r="G19" i="27"/>
  <c r="S18" i="27"/>
  <c r="G18" i="27"/>
  <c r="K18" i="27"/>
  <c r="O19" i="27"/>
  <c r="K12" i="27"/>
  <c r="S20" i="27"/>
  <c r="G20" i="27"/>
  <c r="O14" i="27"/>
  <c r="K13" i="27"/>
  <c r="O13" i="27"/>
  <c r="O12" i="27"/>
  <c r="O20" i="27"/>
  <c r="O17" i="27"/>
  <c r="S17" i="27"/>
  <c r="S21" i="27"/>
  <c r="O21" i="27"/>
  <c r="S15" i="27"/>
  <c r="T15" i="27" s="1"/>
  <c r="S12" i="27"/>
  <c r="G12" i="27"/>
  <c r="O16" i="27"/>
  <c r="K16" i="27"/>
  <c r="G14" i="27"/>
  <c r="G16" i="27"/>
  <c r="S14" i="27"/>
  <c r="G13" i="27"/>
  <c r="K14" i="27"/>
  <c r="G21" i="27"/>
  <c r="S16" i="27"/>
  <c r="S13" i="27"/>
  <c r="K17" i="27"/>
  <c r="K20" i="27"/>
  <c r="G17" i="27"/>
  <c r="K21" i="27"/>
  <c r="O12" i="28"/>
  <c r="S13" i="28"/>
  <c r="O17" i="28"/>
  <c r="G21" i="28"/>
  <c r="O20" i="28"/>
  <c r="G12" i="28"/>
  <c r="O13" i="28"/>
  <c r="K13" i="28"/>
  <c r="S17" i="28"/>
  <c r="G17" i="28"/>
  <c r="S21" i="28"/>
  <c r="O21" i="28"/>
  <c r="K20" i="28"/>
  <c r="K12" i="28"/>
  <c r="G20" i="28"/>
  <c r="K14" i="28"/>
  <c r="G16" i="28"/>
  <c r="G13" i="28"/>
  <c r="K21" i="28"/>
  <c r="O14" i="28"/>
  <c r="S14" i="28"/>
  <c r="G14" i="28"/>
  <c r="O18" i="28"/>
  <c r="K18" i="28"/>
  <c r="K16" i="28"/>
  <c r="O16" i="28"/>
  <c r="K17" i="28"/>
  <c r="G15" i="28"/>
  <c r="G19" i="28"/>
  <c r="S18" i="28"/>
  <c r="O19" i="28"/>
  <c r="S12" i="28"/>
  <c r="S20" i="28"/>
  <c r="S16" i="28"/>
  <c r="S15" i="28"/>
  <c r="K19" i="28"/>
  <c r="G18" i="28"/>
  <c r="K15" i="28"/>
  <c r="O15" i="28"/>
  <c r="S19" i="28"/>
  <c r="N17" i="14"/>
  <c r="P17" i="14" s="1"/>
  <c r="J14" i="14"/>
  <c r="J17" i="14"/>
  <c r="N12" i="14"/>
  <c r="N14" i="14"/>
  <c r="P14" i="14" s="1"/>
  <c r="N13" i="14"/>
  <c r="P13" i="14" s="1"/>
  <c r="J13" i="14"/>
  <c r="R15" i="14"/>
  <c r="T15" i="14" s="1"/>
  <c r="R16" i="14"/>
  <c r="T16" i="14" s="1"/>
  <c r="N19" i="14"/>
  <c r="R12" i="14"/>
  <c r="J18" i="14"/>
  <c r="F13" i="14"/>
  <c r="F17" i="14"/>
  <c r="F21" i="14"/>
  <c r="R19" i="14"/>
  <c r="J20" i="14"/>
  <c r="N18" i="14"/>
  <c r="F16" i="14"/>
  <c r="J12" i="14"/>
  <c r="R13" i="14"/>
  <c r="T13" i="14" s="1"/>
  <c r="J19" i="14"/>
  <c r="F14" i="14"/>
  <c r="F18" i="14"/>
  <c r="R14" i="14"/>
  <c r="T14" i="14" s="1"/>
  <c r="V14" i="14" s="1"/>
  <c r="R20" i="14"/>
  <c r="J15" i="14"/>
  <c r="F20" i="14"/>
  <c r="J16" i="14"/>
  <c r="J21" i="14"/>
  <c r="N15" i="14"/>
  <c r="P15" i="14" s="1"/>
  <c r="N21" i="14"/>
  <c r="F15" i="14"/>
  <c r="F19" i="14"/>
  <c r="N16" i="14"/>
  <c r="P16" i="14" s="1"/>
  <c r="R21" i="14"/>
  <c r="R17" i="14"/>
  <c r="T17" i="14" s="1"/>
  <c r="V17" i="14" s="1"/>
  <c r="F12" i="14"/>
  <c r="R18" i="14"/>
  <c r="S20" i="18"/>
  <c r="O20" i="18"/>
  <c r="S13" i="18"/>
  <c r="O13" i="18"/>
  <c r="S17" i="18"/>
  <c r="O17" i="18"/>
  <c r="S21" i="18"/>
  <c r="O21" i="18"/>
  <c r="K14" i="18"/>
  <c r="G14" i="18"/>
  <c r="K18" i="18"/>
  <c r="G18" i="18"/>
  <c r="K20" i="18"/>
  <c r="G20" i="18"/>
  <c r="K13" i="18"/>
  <c r="G13" i="18"/>
  <c r="K17" i="18"/>
  <c r="G17" i="18"/>
  <c r="K21" i="18"/>
  <c r="G21" i="18"/>
  <c r="S16" i="18"/>
  <c r="O16" i="18"/>
  <c r="K16" i="18"/>
  <c r="G16" i="18"/>
  <c r="O14" i="18"/>
  <c r="K15" i="18"/>
  <c r="G15" i="18"/>
  <c r="K19" i="18"/>
  <c r="G19" i="18"/>
  <c r="S18" i="18"/>
  <c r="S12" i="18"/>
  <c r="O12" i="18"/>
  <c r="O18" i="18"/>
  <c r="K12" i="18"/>
  <c r="G12" i="18"/>
  <c r="O19" i="18"/>
  <c r="S14" i="18"/>
  <c r="S15" i="18"/>
  <c r="O15" i="18"/>
  <c r="S19" i="18"/>
  <c r="E16" i="2"/>
  <c r="D5" i="22"/>
  <c r="O20" i="26"/>
  <c r="S21" i="26"/>
  <c r="G20" i="26"/>
  <c r="O21" i="26"/>
  <c r="K21" i="26"/>
  <c r="S14" i="26"/>
  <c r="S20" i="26"/>
  <c r="G14" i="26"/>
  <c r="O12" i="26"/>
  <c r="K20" i="26"/>
  <c r="G12" i="26"/>
  <c r="S12" i="26"/>
  <c r="O14" i="26"/>
  <c r="G21" i="26"/>
  <c r="K14" i="26"/>
  <c r="K12" i="26"/>
  <c r="J14" i="17"/>
  <c r="R12" i="17"/>
  <c r="T12" i="17" s="1"/>
  <c r="R20" i="17"/>
  <c r="T20" i="17" s="1"/>
  <c r="N14" i="17"/>
  <c r="P14" i="17" s="1"/>
  <c r="N12" i="17"/>
  <c r="P12" i="17" s="1"/>
  <c r="N20" i="17"/>
  <c r="P20" i="17" s="1"/>
  <c r="R14" i="17"/>
  <c r="T14" i="17" s="1"/>
  <c r="F14" i="17"/>
  <c r="J12" i="17"/>
  <c r="J20" i="17"/>
  <c r="R21" i="17"/>
  <c r="T21" i="17" s="1"/>
  <c r="N21" i="17"/>
  <c r="P21" i="17" s="1"/>
  <c r="F12" i="17"/>
  <c r="F20" i="17"/>
  <c r="J21" i="17"/>
  <c r="F21" i="17"/>
  <c r="E19" i="2"/>
  <c r="A5" i="25"/>
  <c r="G12" i="16"/>
  <c r="S17" i="16"/>
  <c r="G17" i="16"/>
  <c r="S21" i="16"/>
  <c r="G21" i="16"/>
  <c r="G16" i="16"/>
  <c r="S14" i="16"/>
  <c r="K18" i="16"/>
  <c r="S12" i="16"/>
  <c r="S13" i="16"/>
  <c r="G13" i="16"/>
  <c r="S16" i="16"/>
  <c r="K14" i="16"/>
  <c r="O18" i="16"/>
  <c r="O17" i="16"/>
  <c r="K17" i="16"/>
  <c r="O21" i="16"/>
  <c r="K21" i="16"/>
  <c r="O14" i="16"/>
  <c r="G18" i="16"/>
  <c r="G20" i="16"/>
  <c r="O12" i="16"/>
  <c r="O13" i="16"/>
  <c r="O16" i="16"/>
  <c r="S20" i="16"/>
  <c r="O15" i="16"/>
  <c r="K15" i="16"/>
  <c r="O19" i="16"/>
  <c r="K19" i="16"/>
  <c r="K12" i="16"/>
  <c r="K13" i="16"/>
  <c r="K16" i="16"/>
  <c r="G14" i="16"/>
  <c r="G15" i="16"/>
  <c r="G19" i="16"/>
  <c r="S18" i="16"/>
  <c r="O20" i="16"/>
  <c r="S19" i="16"/>
  <c r="K20" i="16"/>
  <c r="S15" i="16"/>
  <c r="S21" i="14"/>
  <c r="S18" i="14"/>
  <c r="S19" i="14"/>
  <c r="O18" i="14"/>
  <c r="K18" i="14"/>
  <c r="O19" i="14"/>
  <c r="G18" i="14"/>
  <c r="K21" i="14"/>
  <c r="G21" i="14"/>
  <c r="K19" i="14"/>
  <c r="O21" i="14"/>
  <c r="G19" i="14"/>
  <c r="E17" i="2"/>
  <c r="A5" i="23"/>
  <c r="O15" i="23"/>
  <c r="S15" i="23"/>
  <c r="S19" i="23"/>
  <c r="O19" i="23"/>
  <c r="K12" i="23"/>
  <c r="G16" i="23"/>
  <c r="O20" i="23"/>
  <c r="O14" i="23"/>
  <c r="G15" i="23"/>
  <c r="K15" i="23"/>
  <c r="K19" i="23"/>
  <c r="G19" i="23"/>
  <c r="G14" i="23"/>
  <c r="K14" i="23"/>
  <c r="S12" i="23"/>
  <c r="G20" i="23"/>
  <c r="K20" i="23"/>
  <c r="O18" i="23"/>
  <c r="G21" i="23"/>
  <c r="K21" i="23"/>
  <c r="O12" i="23"/>
  <c r="O16" i="23"/>
  <c r="K16" i="23"/>
  <c r="S20" i="23"/>
  <c r="S18" i="23"/>
  <c r="K18" i="23"/>
  <c r="O13" i="23"/>
  <c r="S13" i="23"/>
  <c r="S17" i="23"/>
  <c r="O17" i="23"/>
  <c r="G12" i="23"/>
  <c r="S16" i="23"/>
  <c r="G13" i="23"/>
  <c r="K13" i="23"/>
  <c r="K17" i="23"/>
  <c r="G17" i="23"/>
  <c r="O21" i="23"/>
  <c r="G18" i="23"/>
  <c r="S21" i="23"/>
  <c r="S14" i="23"/>
  <c r="J12" i="13"/>
  <c r="N13" i="13"/>
  <c r="F20" i="13"/>
  <c r="N20" i="13"/>
  <c r="P20" i="13" s="1"/>
  <c r="R16" i="13"/>
  <c r="R20" i="13"/>
  <c r="T20" i="13" s="1"/>
  <c r="J20" i="13"/>
  <c r="F17" i="13"/>
  <c r="R17" i="13"/>
  <c r="N16" i="13"/>
  <c r="F12" i="13"/>
  <c r="J17" i="13"/>
  <c r="N17" i="13"/>
  <c r="F16" i="13"/>
  <c r="R19" i="13"/>
  <c r="T19" i="13" s="1"/>
  <c r="J16" i="13"/>
  <c r="F15" i="13"/>
  <c r="N15" i="13"/>
  <c r="F21" i="13"/>
  <c r="R21" i="13"/>
  <c r="T21" i="13" s="1"/>
  <c r="F19" i="13"/>
  <c r="N19" i="13"/>
  <c r="P19" i="13" s="1"/>
  <c r="J15" i="13"/>
  <c r="J21" i="13"/>
  <c r="N18" i="13"/>
  <c r="P18" i="13" s="1"/>
  <c r="R14" i="13"/>
  <c r="J14" i="13"/>
  <c r="N21" i="13"/>
  <c r="P21" i="13" s="1"/>
  <c r="J13" i="13"/>
  <c r="R15" i="13"/>
  <c r="F18" i="13"/>
  <c r="J18" i="13"/>
  <c r="N12" i="13"/>
  <c r="P12" i="13" s="1"/>
  <c r="J19" i="13"/>
  <c r="R18" i="13"/>
  <c r="T18" i="13" s="1"/>
  <c r="N14" i="13"/>
  <c r="F13" i="13"/>
  <c r="R12" i="13"/>
  <c r="T12" i="13" s="1"/>
  <c r="F14" i="13"/>
  <c r="R13" i="13"/>
  <c r="G15" i="15"/>
  <c r="K15" i="15"/>
  <c r="G12" i="15"/>
  <c r="K12" i="15"/>
  <c r="O20" i="15"/>
  <c r="S20" i="15"/>
  <c r="O19" i="15"/>
  <c r="S19" i="15"/>
  <c r="O14" i="15"/>
  <c r="S14" i="15"/>
  <c r="O16" i="15"/>
  <c r="S16" i="15"/>
  <c r="G20" i="15"/>
  <c r="K20" i="15"/>
  <c r="K19" i="15"/>
  <c r="K14" i="15"/>
  <c r="O12" i="15"/>
  <c r="O21" i="15"/>
  <c r="S21" i="15"/>
  <c r="O15" i="15"/>
  <c r="S12" i="15"/>
  <c r="O17" i="15"/>
  <c r="S17" i="15"/>
  <c r="G21" i="15"/>
  <c r="K21" i="15"/>
  <c r="S15" i="15"/>
  <c r="G16" i="15"/>
  <c r="O18" i="15"/>
  <c r="S18" i="15"/>
  <c r="O13" i="15"/>
  <c r="S13" i="15"/>
  <c r="G17" i="15"/>
  <c r="K17" i="15"/>
  <c r="G19" i="15"/>
  <c r="K16" i="15"/>
  <c r="K18" i="15"/>
  <c r="K13" i="15"/>
  <c r="G13" i="15"/>
  <c r="G14" i="15"/>
  <c r="G18" i="15"/>
  <c r="R13" i="22"/>
  <c r="T13" i="22" s="1"/>
  <c r="N13" i="22"/>
  <c r="P13" i="22" s="1"/>
  <c r="R17" i="22"/>
  <c r="T17" i="22" s="1"/>
  <c r="N17" i="22"/>
  <c r="P17" i="22" s="1"/>
  <c r="F12" i="22"/>
  <c r="R20" i="22"/>
  <c r="R14" i="22"/>
  <c r="T14" i="22" s="1"/>
  <c r="R18" i="22"/>
  <c r="J13" i="22"/>
  <c r="F13" i="22"/>
  <c r="J17" i="22"/>
  <c r="F17" i="22"/>
  <c r="R12" i="22"/>
  <c r="R21" i="22"/>
  <c r="N21" i="22"/>
  <c r="N20" i="22"/>
  <c r="J20" i="22"/>
  <c r="F21" i="22"/>
  <c r="N12" i="22"/>
  <c r="J14" i="22"/>
  <c r="F18" i="22"/>
  <c r="F16" i="22"/>
  <c r="F15" i="22"/>
  <c r="J15" i="22"/>
  <c r="F19" i="22"/>
  <c r="J19" i="22"/>
  <c r="F20" i="22"/>
  <c r="N14" i="22"/>
  <c r="P14" i="22" s="1"/>
  <c r="R16" i="22"/>
  <c r="T16" i="22" s="1"/>
  <c r="F14" i="22"/>
  <c r="J18" i="22"/>
  <c r="N16" i="22"/>
  <c r="P16" i="22" s="1"/>
  <c r="R19" i="22"/>
  <c r="N19" i="22"/>
  <c r="J21" i="22"/>
  <c r="N15" i="22"/>
  <c r="P15" i="22" s="1"/>
  <c r="N18" i="22"/>
  <c r="J12" i="22"/>
  <c r="R15" i="22"/>
  <c r="T15" i="22" s="1"/>
  <c r="J16" i="22"/>
  <c r="G16" i="13"/>
  <c r="K17" i="13"/>
  <c r="O16" i="13"/>
  <c r="S16" i="13"/>
  <c r="G18" i="13"/>
  <c r="G20" i="13"/>
  <c r="S20" i="13"/>
  <c r="O17" i="13"/>
  <c r="S19" i="13"/>
  <c r="O15" i="13"/>
  <c r="K16" i="13"/>
  <c r="K21" i="13"/>
  <c r="S17" i="13"/>
  <c r="O19" i="13"/>
  <c r="K18" i="13"/>
  <c r="K15" i="13"/>
  <c r="O21" i="13"/>
  <c r="S15" i="13"/>
  <c r="O13" i="13"/>
  <c r="K13" i="13"/>
  <c r="G15" i="13"/>
  <c r="O18" i="13"/>
  <c r="G12" i="13"/>
  <c r="O14" i="13"/>
  <c r="S14" i="13"/>
  <c r="S12" i="13"/>
  <c r="O12" i="13"/>
  <c r="G21" i="13"/>
  <c r="G13" i="13"/>
  <c r="K19" i="13"/>
  <c r="G14" i="13"/>
  <c r="O20" i="13"/>
  <c r="S18" i="13"/>
  <c r="K14" i="13"/>
  <c r="K12" i="13"/>
  <c r="S13" i="13"/>
  <c r="G19" i="13"/>
  <c r="S21" i="13"/>
  <c r="K20" i="13"/>
  <c r="G17" i="13"/>
  <c r="J16" i="18"/>
  <c r="F16" i="18"/>
  <c r="R14" i="18"/>
  <c r="T14" i="18" s="1"/>
  <c r="N14" i="18"/>
  <c r="R18" i="18"/>
  <c r="T18" i="18" s="1"/>
  <c r="N18" i="18"/>
  <c r="P18" i="18" s="1"/>
  <c r="R20" i="18"/>
  <c r="T20" i="18" s="1"/>
  <c r="N20" i="18"/>
  <c r="P20" i="18" s="1"/>
  <c r="R13" i="18"/>
  <c r="T13" i="18" s="1"/>
  <c r="N13" i="18"/>
  <c r="P13" i="18" s="1"/>
  <c r="R17" i="18"/>
  <c r="T17" i="18" s="1"/>
  <c r="N17" i="18"/>
  <c r="P17" i="18" s="1"/>
  <c r="R21" i="18"/>
  <c r="T21" i="18" s="1"/>
  <c r="N21" i="18"/>
  <c r="P21" i="18" s="1"/>
  <c r="J14" i="18"/>
  <c r="F14" i="18"/>
  <c r="J18" i="18"/>
  <c r="F18" i="18"/>
  <c r="F13" i="18"/>
  <c r="F21" i="18"/>
  <c r="J12" i="18"/>
  <c r="F12" i="18"/>
  <c r="J20" i="18"/>
  <c r="J17" i="18"/>
  <c r="R16" i="18"/>
  <c r="T16" i="18" s="1"/>
  <c r="R15" i="18"/>
  <c r="T15" i="18" s="1"/>
  <c r="N15" i="18"/>
  <c r="P15" i="18" s="1"/>
  <c r="R19" i="18"/>
  <c r="T19" i="18" s="1"/>
  <c r="N19" i="18"/>
  <c r="P19" i="18" s="1"/>
  <c r="F20" i="18"/>
  <c r="F17" i="18"/>
  <c r="N16" i="18"/>
  <c r="P16" i="18" s="1"/>
  <c r="J15" i="18"/>
  <c r="F15" i="18"/>
  <c r="J19" i="18"/>
  <c r="F19" i="18"/>
  <c r="J21" i="18"/>
  <c r="N12" i="18"/>
  <c r="P12" i="18" s="1"/>
  <c r="J13" i="18"/>
  <c r="R12" i="18"/>
  <c r="J18" i="19"/>
  <c r="F18" i="19"/>
  <c r="N20" i="19"/>
  <c r="R12" i="19"/>
  <c r="T12" i="19" s="1"/>
  <c r="N12" i="19"/>
  <c r="P12" i="19" s="1"/>
  <c r="R16" i="19"/>
  <c r="N16" i="19"/>
  <c r="J20" i="19"/>
  <c r="F20" i="19"/>
  <c r="R15" i="19"/>
  <c r="T15" i="19" s="1"/>
  <c r="N15" i="19"/>
  <c r="P15" i="19" s="1"/>
  <c r="R19" i="19"/>
  <c r="N19" i="19"/>
  <c r="J12" i="19"/>
  <c r="F12" i="19"/>
  <c r="J16" i="19"/>
  <c r="F16" i="19"/>
  <c r="F19" i="19"/>
  <c r="N18" i="19"/>
  <c r="J14" i="19"/>
  <c r="F14" i="19"/>
  <c r="J21" i="19"/>
  <c r="F21" i="19"/>
  <c r="J15" i="19"/>
  <c r="R13" i="19"/>
  <c r="T13" i="19" s="1"/>
  <c r="N13" i="19"/>
  <c r="P13" i="19" s="1"/>
  <c r="R17" i="19"/>
  <c r="N17" i="19"/>
  <c r="P17" i="19" s="1"/>
  <c r="F15" i="19"/>
  <c r="J13" i="19"/>
  <c r="F13" i="19"/>
  <c r="J17" i="19"/>
  <c r="F17" i="19"/>
  <c r="J19" i="19"/>
  <c r="R18" i="19"/>
  <c r="R20" i="19"/>
  <c r="R14" i="19"/>
  <c r="T14" i="19" s="1"/>
  <c r="R21" i="19"/>
  <c r="T21" i="19" s="1"/>
  <c r="N14" i="19"/>
  <c r="P14" i="19" s="1"/>
  <c r="N21" i="19"/>
  <c r="P21" i="19" s="1"/>
  <c r="F12" i="28"/>
  <c r="N13" i="28"/>
  <c r="P13" i="28" s="1"/>
  <c r="R17" i="28"/>
  <c r="T17" i="28" s="1"/>
  <c r="R21" i="28"/>
  <c r="N20" i="28"/>
  <c r="P20" i="28" s="1"/>
  <c r="R12" i="28"/>
  <c r="F13" i="28"/>
  <c r="R13" i="28"/>
  <c r="J17" i="28"/>
  <c r="N17" i="28"/>
  <c r="P17" i="28" s="1"/>
  <c r="J21" i="28"/>
  <c r="F21" i="28"/>
  <c r="R20" i="28"/>
  <c r="T20" i="28" s="1"/>
  <c r="F20" i="28"/>
  <c r="J12" i="28"/>
  <c r="N12" i="28"/>
  <c r="P12" i="28" s="1"/>
  <c r="J20" i="28"/>
  <c r="F17" i="28"/>
  <c r="F14" i="28"/>
  <c r="J18" i="28"/>
  <c r="F18" i="28"/>
  <c r="N16" i="28"/>
  <c r="P16" i="28" s="1"/>
  <c r="J14" i="28"/>
  <c r="N18" i="28"/>
  <c r="P18" i="28" s="1"/>
  <c r="R18" i="28"/>
  <c r="T18" i="28" s="1"/>
  <c r="R16" i="28"/>
  <c r="T16" i="28" s="1"/>
  <c r="F16" i="28"/>
  <c r="J13" i="28"/>
  <c r="N21" i="28"/>
  <c r="N14" i="28"/>
  <c r="F15" i="28"/>
  <c r="R19" i="28"/>
  <c r="T19" i="28" s="1"/>
  <c r="R14" i="28"/>
  <c r="R15" i="28"/>
  <c r="N19" i="28"/>
  <c r="P19" i="28" s="1"/>
  <c r="J15" i="28"/>
  <c r="J16" i="28"/>
  <c r="F19" i="28"/>
  <c r="J19" i="28"/>
  <c r="N15" i="28"/>
  <c r="O18" i="29"/>
  <c r="K18" i="29"/>
  <c r="K19" i="29"/>
  <c r="G18" i="29"/>
  <c r="S18" i="29"/>
  <c r="O19" i="29"/>
  <c r="S19" i="29"/>
  <c r="K16" i="29"/>
  <c r="S16" i="29"/>
  <c r="G19" i="29"/>
  <c r="O16" i="29"/>
  <c r="O20" i="29"/>
  <c r="S20" i="29"/>
  <c r="G20" i="29"/>
  <c r="K20" i="29"/>
  <c r="G16" i="29"/>
  <c r="N14" i="29"/>
  <c r="P14" i="29" s="1"/>
  <c r="R14" i="29"/>
  <c r="T14" i="29" s="1"/>
  <c r="F14" i="29"/>
  <c r="N12" i="29"/>
  <c r="P12" i="29" s="1"/>
  <c r="J14" i="29"/>
  <c r="J12" i="29"/>
  <c r="R12" i="29"/>
  <c r="T12" i="29" s="1"/>
  <c r="J13" i="29"/>
  <c r="N13" i="29"/>
  <c r="P13" i="29" s="1"/>
  <c r="F12" i="29"/>
  <c r="F13" i="29"/>
  <c r="N21" i="29"/>
  <c r="P21" i="29" s="1"/>
  <c r="R13" i="29"/>
  <c r="T13" i="29" s="1"/>
  <c r="J21" i="29"/>
  <c r="F21" i="29"/>
  <c r="R21" i="29"/>
  <c r="T21" i="29" s="1"/>
  <c r="D5" i="24"/>
  <c r="E18" i="2"/>
  <c r="O17" i="14"/>
  <c r="K14" i="14"/>
  <c r="O14" i="14"/>
  <c r="S13" i="14"/>
  <c r="S17" i="14"/>
  <c r="G15" i="14"/>
  <c r="K13" i="14"/>
  <c r="S14" i="14"/>
  <c r="O12" i="14"/>
  <c r="P12" i="14" s="1"/>
  <c r="K15" i="14"/>
  <c r="G12" i="14"/>
  <c r="G16" i="14"/>
  <c r="G20" i="14"/>
  <c r="S20" i="14"/>
  <c r="S15" i="14"/>
  <c r="K17" i="14"/>
  <c r="S12" i="14"/>
  <c r="G14" i="14"/>
  <c r="O16" i="14"/>
  <c r="O13" i="14"/>
  <c r="K12" i="14"/>
  <c r="K16" i="14"/>
  <c r="K20" i="14"/>
  <c r="S16" i="14"/>
  <c r="O20" i="14"/>
  <c r="O15" i="14"/>
  <c r="G13" i="14"/>
  <c r="G17" i="14"/>
  <c r="E4" i="2"/>
  <c r="E4" i="12"/>
  <c r="E4" i="10"/>
  <c r="E4" i="8"/>
  <c r="E4" i="7"/>
  <c r="E4" i="5"/>
  <c r="A46" i="1"/>
  <c r="A47" i="1"/>
  <c r="B2" i="4"/>
  <c r="B2" i="5"/>
  <c r="B2" i="6"/>
  <c r="B2" i="7"/>
  <c r="B2" i="8"/>
  <c r="B2" i="9"/>
  <c r="B2" i="10"/>
  <c r="B2" i="11"/>
  <c r="B2" i="12"/>
  <c r="G19" i="1"/>
  <c r="C13" i="6" s="1"/>
  <c r="C56" i="1"/>
  <c r="C16" i="7" s="1"/>
  <c r="E21" i="5"/>
  <c r="E21" i="2"/>
  <c r="E21" i="7"/>
  <c r="E21" i="10"/>
  <c r="E21" i="12"/>
  <c r="E22" i="6"/>
  <c r="E22" i="4"/>
  <c r="E22" i="8"/>
  <c r="E22" i="11"/>
  <c r="E22" i="10"/>
  <c r="F75" i="1"/>
  <c r="E23" i="5"/>
  <c r="E23" i="9"/>
  <c r="E23" i="2"/>
  <c r="E23" i="12"/>
  <c r="E19" i="10"/>
  <c r="E19" i="5"/>
  <c r="E19" i="8"/>
  <c r="E19" i="12"/>
  <c r="E18" i="11"/>
  <c r="E18" i="9"/>
  <c r="E18" i="4"/>
  <c r="E18" i="7"/>
  <c r="E18" i="6"/>
  <c r="E17" i="10"/>
  <c r="E17" i="8"/>
  <c r="E17" i="6"/>
  <c r="E17" i="12"/>
  <c r="E17" i="9"/>
  <c r="E17" i="11"/>
  <c r="E17" i="7"/>
  <c r="E17" i="4"/>
  <c r="E17" i="5"/>
  <c r="E16" i="9"/>
  <c r="E16" i="7"/>
  <c r="E16" i="11"/>
  <c r="E16" i="5"/>
  <c r="E16" i="4"/>
  <c r="H54" i="1"/>
  <c r="E20" i="5"/>
  <c r="E20" i="10"/>
  <c r="E20" i="7"/>
  <c r="E20" i="12"/>
  <c r="E20" i="4"/>
  <c r="E20" i="11"/>
  <c r="E20" i="6"/>
  <c r="E20" i="9"/>
  <c r="E20" i="8"/>
  <c r="D54" i="1"/>
  <c r="D53" i="1"/>
  <c r="D52" i="1"/>
  <c r="D51" i="1"/>
  <c r="D50" i="1"/>
  <c r="D5" i="21" s="1"/>
  <c r="B54" i="1"/>
  <c r="B53" i="1"/>
  <c r="B52" i="1"/>
  <c r="B51" i="1"/>
  <c r="B50" i="1"/>
  <c r="A5" i="21" s="1"/>
  <c r="E16" i="8"/>
  <c r="E16" i="10"/>
  <c r="E16" i="6"/>
  <c r="D58" i="1"/>
  <c r="D6" i="22" s="1"/>
  <c r="E16" i="12"/>
  <c r="E19" i="11"/>
  <c r="E19" i="4"/>
  <c r="E19" i="9"/>
  <c r="D79" i="1"/>
  <c r="E19" i="7"/>
  <c r="H75" i="1"/>
  <c r="E18" i="10"/>
  <c r="E23" i="8"/>
  <c r="E23" i="4"/>
  <c r="E18" i="8"/>
  <c r="E23" i="10"/>
  <c r="E18" i="5"/>
  <c r="E23" i="11"/>
  <c r="E18" i="12"/>
  <c r="E22" i="5"/>
  <c r="E22" i="7"/>
  <c r="E22" i="2"/>
  <c r="E22" i="9"/>
  <c r="E22" i="12"/>
  <c r="E21" i="4"/>
  <c r="E21" i="6"/>
  <c r="E21" i="11"/>
  <c r="E21" i="8"/>
  <c r="E21" i="9"/>
  <c r="E10" i="10"/>
  <c r="E10" i="5"/>
  <c r="E10" i="8"/>
  <c r="E10" i="12"/>
  <c r="E10" i="11"/>
  <c r="E10" i="4"/>
  <c r="E10" i="9"/>
  <c r="B35" i="1"/>
  <c r="E10" i="7"/>
  <c r="H31" i="1"/>
  <c r="E14" i="5"/>
  <c r="E14" i="9"/>
  <c r="E14" i="12"/>
  <c r="F31" i="1"/>
  <c r="E14" i="8"/>
  <c r="E14" i="10"/>
  <c r="E14" i="11"/>
  <c r="E9" i="11"/>
  <c r="E9" i="9"/>
  <c r="E9" i="4"/>
  <c r="E9" i="7"/>
  <c r="E9" i="6"/>
  <c r="E9" i="10"/>
  <c r="E9" i="8"/>
  <c r="E9" i="5"/>
  <c r="E9" i="12"/>
  <c r="E13" i="6"/>
  <c r="E13" i="4"/>
  <c r="E13" i="8"/>
  <c r="E13" i="11"/>
  <c r="E13" i="10"/>
  <c r="E13" i="5"/>
  <c r="E13" i="7"/>
  <c r="E13" i="9"/>
  <c r="E13" i="12"/>
  <c r="E8" i="10"/>
  <c r="E8" i="8"/>
  <c r="E8" i="6"/>
  <c r="E8" i="12"/>
  <c r="E8" i="9"/>
  <c r="E8" i="11"/>
  <c r="E8" i="7"/>
  <c r="E8" i="4"/>
  <c r="E8" i="5"/>
  <c r="E12" i="5"/>
  <c r="E12" i="7"/>
  <c r="E12" i="10"/>
  <c r="E12" i="12"/>
  <c r="E12" i="4"/>
  <c r="E12" i="6"/>
  <c r="E12" i="11"/>
  <c r="E12" i="8"/>
  <c r="E12" i="9"/>
  <c r="E7" i="9"/>
  <c r="E7" i="7"/>
  <c r="E7" i="11"/>
  <c r="E7" i="5"/>
  <c r="E7" i="4"/>
  <c r="E7" i="8"/>
  <c r="E7" i="10"/>
  <c r="E7" i="6"/>
  <c r="E7" i="12"/>
  <c r="F10" i="1"/>
  <c r="A9" i="17" s="1"/>
  <c r="R18" i="17" s="1"/>
  <c r="E11" i="5"/>
  <c r="E11" i="10"/>
  <c r="E11" i="4"/>
  <c r="E11" i="11"/>
  <c r="E11" i="9"/>
  <c r="E11" i="6"/>
  <c r="E11" i="8"/>
  <c r="E11" i="12"/>
  <c r="I13" i="2"/>
  <c r="H13" i="2"/>
  <c r="G13" i="2"/>
  <c r="F13" i="2"/>
  <c r="I23" i="2"/>
  <c r="I21" i="2"/>
  <c r="I19" i="2"/>
  <c r="I17" i="2"/>
  <c r="I22" i="2"/>
  <c r="I20" i="2"/>
  <c r="I18" i="2"/>
  <c r="I16" i="2"/>
  <c r="I15" i="2"/>
  <c r="H23" i="2"/>
  <c r="H21" i="2"/>
  <c r="H19" i="2"/>
  <c r="H17" i="2"/>
  <c r="H22" i="2"/>
  <c r="H20" i="2"/>
  <c r="H18" i="2"/>
  <c r="H16" i="2"/>
  <c r="H15" i="2"/>
  <c r="G23" i="2"/>
  <c r="G21" i="2"/>
  <c r="G19" i="2"/>
  <c r="G17" i="2"/>
  <c r="G22" i="2"/>
  <c r="G20" i="2"/>
  <c r="G18" i="2"/>
  <c r="G16" i="2"/>
  <c r="G15" i="2"/>
  <c r="F23" i="2"/>
  <c r="F21" i="2"/>
  <c r="F19" i="2"/>
  <c r="F17" i="2"/>
  <c r="F22" i="2"/>
  <c r="F20" i="2"/>
  <c r="F18" i="2"/>
  <c r="F16" i="2"/>
  <c r="F15" i="2"/>
  <c r="I14" i="2"/>
  <c r="H14" i="2"/>
  <c r="G14" i="2"/>
  <c r="F14" i="2"/>
  <c r="I12" i="2"/>
  <c r="H12" i="2"/>
  <c r="G12" i="2"/>
  <c r="F12" i="2"/>
  <c r="F11" i="2"/>
  <c r="I11" i="2"/>
  <c r="H11" i="2"/>
  <c r="G11" i="2"/>
  <c r="I10" i="2"/>
  <c r="H10" i="2"/>
  <c r="G10" i="2"/>
  <c r="F10" i="2"/>
  <c r="F9" i="2"/>
  <c r="I9" i="2"/>
  <c r="H9" i="2"/>
  <c r="G9" i="2"/>
  <c r="H8" i="2"/>
  <c r="G8" i="2"/>
  <c r="I8" i="2"/>
  <c r="F8" i="2"/>
  <c r="F6" i="2"/>
  <c r="Q6" i="2" s="1"/>
  <c r="F7" i="2"/>
  <c r="I7" i="2"/>
  <c r="H7" i="2"/>
  <c r="G7" i="2"/>
  <c r="I6" i="2"/>
  <c r="M6" i="2" s="1"/>
  <c r="H6" i="2"/>
  <c r="O6" i="2" s="1"/>
  <c r="G6" i="2"/>
  <c r="K6" i="2" s="1"/>
  <c r="C14" i="2"/>
  <c r="C15" i="2"/>
  <c r="P24" i="2"/>
  <c r="G23" i="12"/>
  <c r="F22" i="12"/>
  <c r="G21" i="12"/>
  <c r="F20" i="12"/>
  <c r="G19" i="12"/>
  <c r="F18" i="12"/>
  <c r="G17" i="12"/>
  <c r="F16" i="12"/>
  <c r="G15" i="12"/>
  <c r="F23" i="12"/>
  <c r="G22" i="12"/>
  <c r="F21" i="12"/>
  <c r="G20" i="12"/>
  <c r="F19" i="12"/>
  <c r="G18" i="12"/>
  <c r="F17" i="12"/>
  <c r="G16" i="12"/>
  <c r="F15" i="12"/>
  <c r="H23" i="12"/>
  <c r="I22" i="12"/>
  <c r="H21" i="12"/>
  <c r="I20" i="12"/>
  <c r="H19" i="12"/>
  <c r="I18" i="12"/>
  <c r="H17" i="12"/>
  <c r="I16" i="12"/>
  <c r="H15" i="12"/>
  <c r="I23" i="12"/>
  <c r="H22" i="12"/>
  <c r="I21" i="12"/>
  <c r="H20" i="12"/>
  <c r="I19" i="12"/>
  <c r="H18" i="12"/>
  <c r="I17" i="12"/>
  <c r="H16" i="12"/>
  <c r="I15" i="12"/>
  <c r="O2" i="12"/>
  <c r="F14" i="12"/>
  <c r="I14" i="12"/>
  <c r="H14" i="12"/>
  <c r="G14" i="12"/>
  <c r="F13" i="12"/>
  <c r="I13" i="12"/>
  <c r="H13" i="12"/>
  <c r="G13" i="12"/>
  <c r="F12" i="12"/>
  <c r="I12" i="12"/>
  <c r="H12" i="12"/>
  <c r="G12" i="12"/>
  <c r="F11" i="12"/>
  <c r="I11" i="12"/>
  <c r="H11" i="12"/>
  <c r="G11" i="12"/>
  <c r="F10" i="12"/>
  <c r="I10" i="12"/>
  <c r="H10" i="12"/>
  <c r="G10" i="12"/>
  <c r="F9" i="12"/>
  <c r="I9" i="12"/>
  <c r="H9" i="12"/>
  <c r="G9" i="12"/>
  <c r="I8" i="12"/>
  <c r="H8" i="12"/>
  <c r="G8" i="12"/>
  <c r="F8" i="12"/>
  <c r="F6" i="12"/>
  <c r="Q6" i="12" s="1"/>
  <c r="F7" i="12"/>
  <c r="I7" i="12"/>
  <c r="H7" i="12"/>
  <c r="G7" i="12"/>
  <c r="I6" i="12"/>
  <c r="M6" i="12" s="1"/>
  <c r="H6" i="12"/>
  <c r="L6" i="12" s="1"/>
  <c r="G6" i="12"/>
  <c r="K6" i="12"/>
  <c r="E6" i="12"/>
  <c r="C14" i="12"/>
  <c r="C15" i="12"/>
  <c r="P24" i="12"/>
  <c r="I22" i="4"/>
  <c r="I11" i="4"/>
  <c r="H11" i="4"/>
  <c r="G11" i="4"/>
  <c r="F11" i="4"/>
  <c r="O2" i="4"/>
  <c r="E4" i="4"/>
  <c r="F23" i="4"/>
  <c r="I23" i="4"/>
  <c r="H23" i="4"/>
  <c r="G23" i="4"/>
  <c r="H22" i="4"/>
  <c r="G22" i="4"/>
  <c r="F22" i="4"/>
  <c r="F21" i="4"/>
  <c r="I21" i="4"/>
  <c r="H21" i="4"/>
  <c r="G21" i="4"/>
  <c r="I20" i="4"/>
  <c r="H20" i="4"/>
  <c r="G20" i="4"/>
  <c r="F20" i="4"/>
  <c r="F19" i="4"/>
  <c r="I19" i="4"/>
  <c r="H19" i="4"/>
  <c r="G19" i="4"/>
  <c r="F18" i="4"/>
  <c r="I18" i="4"/>
  <c r="H18" i="4"/>
  <c r="G18" i="4"/>
  <c r="F17" i="4"/>
  <c r="I17" i="4"/>
  <c r="H17" i="4"/>
  <c r="G17" i="4"/>
  <c r="F16" i="4"/>
  <c r="I16" i="4"/>
  <c r="H16" i="4"/>
  <c r="G16" i="4"/>
  <c r="F15" i="4"/>
  <c r="I15" i="4"/>
  <c r="H15" i="4"/>
  <c r="G15" i="4"/>
  <c r="F14" i="4"/>
  <c r="I14" i="4"/>
  <c r="H14" i="4"/>
  <c r="G14" i="4"/>
  <c r="I13" i="4"/>
  <c r="H13" i="4"/>
  <c r="G13" i="4"/>
  <c r="F13" i="4"/>
  <c r="F12" i="4"/>
  <c r="I12" i="4"/>
  <c r="H12" i="4"/>
  <c r="G12" i="4"/>
  <c r="F10" i="4"/>
  <c r="I10" i="4"/>
  <c r="H10" i="4"/>
  <c r="G10" i="4"/>
  <c r="I9" i="4"/>
  <c r="H9" i="4"/>
  <c r="G9" i="4"/>
  <c r="F9" i="4"/>
  <c r="I8" i="4"/>
  <c r="H8" i="4"/>
  <c r="G8" i="4"/>
  <c r="F8" i="4"/>
  <c r="F6" i="4"/>
  <c r="Q6" i="4" s="1"/>
  <c r="F7" i="4"/>
  <c r="I7" i="4"/>
  <c r="H7" i="4"/>
  <c r="G7" i="4"/>
  <c r="I6" i="4"/>
  <c r="M6" i="4" s="1"/>
  <c r="H6" i="4"/>
  <c r="O6" i="4" s="1"/>
  <c r="G6" i="4"/>
  <c r="K6" i="4" s="1"/>
  <c r="E14" i="4"/>
  <c r="E6" i="4"/>
  <c r="C14" i="4"/>
  <c r="C15" i="4"/>
  <c r="P24" i="4"/>
  <c r="I9" i="5"/>
  <c r="H9" i="5"/>
  <c r="G9" i="5"/>
  <c r="F9" i="5"/>
  <c r="F23" i="5"/>
  <c r="I23" i="5"/>
  <c r="H23" i="5"/>
  <c r="G23" i="5"/>
  <c r="F14" i="5"/>
  <c r="I14" i="5"/>
  <c r="H14" i="5"/>
  <c r="G14" i="5"/>
  <c r="O2" i="5"/>
  <c r="I22" i="5"/>
  <c r="H21" i="5"/>
  <c r="I20" i="5"/>
  <c r="H19" i="5"/>
  <c r="I17" i="5"/>
  <c r="H16" i="5"/>
  <c r="I15" i="5"/>
  <c r="H22" i="5"/>
  <c r="I21" i="5"/>
  <c r="H20" i="5"/>
  <c r="I19" i="5"/>
  <c r="H17" i="5"/>
  <c r="I16" i="5"/>
  <c r="H15" i="5"/>
  <c r="G22" i="5"/>
  <c r="F21" i="5"/>
  <c r="G20" i="5"/>
  <c r="F19" i="5"/>
  <c r="G17" i="5"/>
  <c r="F16" i="5"/>
  <c r="G15" i="5"/>
  <c r="F22" i="5"/>
  <c r="G21" i="5"/>
  <c r="F20" i="5"/>
  <c r="G19" i="5"/>
  <c r="F17" i="5"/>
  <c r="G16" i="5"/>
  <c r="F15" i="5"/>
  <c r="F18" i="5"/>
  <c r="I18" i="5"/>
  <c r="H18" i="5"/>
  <c r="G18" i="5"/>
  <c r="I12" i="5"/>
  <c r="H12" i="5"/>
  <c r="G12" i="5"/>
  <c r="F12" i="5"/>
  <c r="F13" i="5"/>
  <c r="I13" i="5"/>
  <c r="H13" i="5"/>
  <c r="G13" i="5"/>
  <c r="F11" i="5"/>
  <c r="I11" i="5"/>
  <c r="H11" i="5"/>
  <c r="G11" i="5"/>
  <c r="F10" i="5"/>
  <c r="I10" i="5"/>
  <c r="H10" i="5"/>
  <c r="G10" i="5"/>
  <c r="I7" i="5"/>
  <c r="H7" i="5"/>
  <c r="I8" i="5"/>
  <c r="H8" i="5"/>
  <c r="G8" i="5"/>
  <c r="F8" i="5"/>
  <c r="F7" i="5"/>
  <c r="F6" i="5"/>
  <c r="Q6" i="5" s="1"/>
  <c r="G7" i="5"/>
  <c r="I6" i="5"/>
  <c r="M6" i="5" s="1"/>
  <c r="H6" i="5"/>
  <c r="O6" i="5" s="1"/>
  <c r="G6" i="5"/>
  <c r="K6" i="5"/>
  <c r="E6" i="5"/>
  <c r="C14" i="5"/>
  <c r="C15" i="5"/>
  <c r="P24" i="5"/>
  <c r="O2" i="6"/>
  <c r="E4" i="6"/>
  <c r="H23" i="6"/>
  <c r="I22" i="6"/>
  <c r="H21" i="6"/>
  <c r="I20" i="6"/>
  <c r="H19" i="6"/>
  <c r="I18" i="6"/>
  <c r="I17" i="6"/>
  <c r="H16" i="6"/>
  <c r="I15" i="6"/>
  <c r="I23" i="6"/>
  <c r="H22" i="6"/>
  <c r="I21" i="6"/>
  <c r="H20" i="6"/>
  <c r="I19" i="6"/>
  <c r="H18" i="6"/>
  <c r="H17" i="6"/>
  <c r="I16" i="6"/>
  <c r="H15" i="6"/>
  <c r="F23" i="6"/>
  <c r="G22" i="6"/>
  <c r="F21" i="6"/>
  <c r="G20" i="6"/>
  <c r="F19" i="6"/>
  <c r="G18" i="6"/>
  <c r="G17" i="6"/>
  <c r="F16" i="6"/>
  <c r="G15" i="6"/>
  <c r="G23" i="6"/>
  <c r="F22" i="6"/>
  <c r="G21" i="6"/>
  <c r="F20" i="6"/>
  <c r="G19" i="6"/>
  <c r="F18" i="6"/>
  <c r="F17" i="6"/>
  <c r="G16" i="6"/>
  <c r="F15" i="6"/>
  <c r="F13" i="6"/>
  <c r="I13" i="6"/>
  <c r="H13" i="6"/>
  <c r="G13" i="6"/>
  <c r="F14" i="6"/>
  <c r="I14" i="6"/>
  <c r="H14" i="6"/>
  <c r="G14" i="6"/>
  <c r="I12" i="6"/>
  <c r="H12" i="6"/>
  <c r="G12" i="6"/>
  <c r="F12" i="6"/>
  <c r="I10" i="6"/>
  <c r="H10" i="6"/>
  <c r="G10" i="6"/>
  <c r="F10" i="6"/>
  <c r="F11" i="6"/>
  <c r="I11" i="6"/>
  <c r="H11" i="6"/>
  <c r="G11" i="6"/>
  <c r="F9" i="6"/>
  <c r="I9" i="6"/>
  <c r="H9" i="6"/>
  <c r="G9" i="6"/>
  <c r="F8" i="6"/>
  <c r="I8" i="6"/>
  <c r="H8" i="6"/>
  <c r="G8" i="6"/>
  <c r="F7" i="6"/>
  <c r="F6" i="6"/>
  <c r="I7" i="6"/>
  <c r="H7" i="6"/>
  <c r="G7" i="6"/>
  <c r="I6" i="6"/>
  <c r="M6" i="6" s="1"/>
  <c r="H6" i="6"/>
  <c r="G6" i="6"/>
  <c r="K6" i="6" s="1"/>
  <c r="E6" i="6"/>
  <c r="C14" i="6"/>
  <c r="C15" i="6"/>
  <c r="P24" i="6"/>
  <c r="O2" i="7"/>
  <c r="H23" i="7"/>
  <c r="I22" i="7"/>
  <c r="H21" i="7"/>
  <c r="I20" i="7"/>
  <c r="I19" i="7"/>
  <c r="H18" i="7"/>
  <c r="I17" i="7"/>
  <c r="H16" i="7"/>
  <c r="I15" i="7"/>
  <c r="I23" i="7"/>
  <c r="H22" i="7"/>
  <c r="I21" i="7"/>
  <c r="H20" i="7"/>
  <c r="H19" i="7"/>
  <c r="I18" i="7"/>
  <c r="H17" i="7"/>
  <c r="I16" i="7"/>
  <c r="H15" i="7"/>
  <c r="F23" i="7"/>
  <c r="G22" i="7"/>
  <c r="F21" i="7"/>
  <c r="G20" i="7"/>
  <c r="G19" i="7"/>
  <c r="F18" i="7"/>
  <c r="G17" i="7"/>
  <c r="F16" i="7"/>
  <c r="G15" i="7"/>
  <c r="G23" i="7"/>
  <c r="F22" i="7"/>
  <c r="G21" i="7"/>
  <c r="F20" i="7"/>
  <c r="F19" i="7"/>
  <c r="G18" i="7"/>
  <c r="F17" i="7"/>
  <c r="G16" i="7"/>
  <c r="F15" i="7"/>
  <c r="F14" i="7"/>
  <c r="I14" i="7"/>
  <c r="H14" i="7"/>
  <c r="G14" i="7"/>
  <c r="F13" i="7"/>
  <c r="I13" i="7"/>
  <c r="H13" i="7"/>
  <c r="G13" i="7"/>
  <c r="F12" i="7"/>
  <c r="I12" i="7"/>
  <c r="H12" i="7"/>
  <c r="G12" i="7"/>
  <c r="F11" i="7"/>
  <c r="I11" i="7"/>
  <c r="H11" i="7"/>
  <c r="G11" i="7"/>
  <c r="F10" i="7"/>
  <c r="I10" i="7"/>
  <c r="H10" i="7"/>
  <c r="G10" i="7"/>
  <c r="I9" i="7"/>
  <c r="H9" i="7"/>
  <c r="G9" i="7"/>
  <c r="F9" i="7"/>
  <c r="F8" i="7"/>
  <c r="I8" i="7"/>
  <c r="H8" i="7"/>
  <c r="G8" i="7"/>
  <c r="F6" i="7"/>
  <c r="J6" i="7" s="1"/>
  <c r="F7" i="7"/>
  <c r="I7" i="7"/>
  <c r="H7" i="7"/>
  <c r="G7" i="7"/>
  <c r="I6" i="7"/>
  <c r="M6" i="7" s="1"/>
  <c r="H6" i="7"/>
  <c r="G6" i="7"/>
  <c r="K6" i="7" s="1"/>
  <c r="E11" i="7"/>
  <c r="E6" i="7"/>
  <c r="C14" i="7"/>
  <c r="C15" i="7"/>
  <c r="P24" i="7"/>
  <c r="O2" i="8"/>
  <c r="H23" i="8"/>
  <c r="I22" i="8"/>
  <c r="H21" i="8"/>
  <c r="I20" i="8"/>
  <c r="I19" i="8"/>
  <c r="H18" i="8"/>
  <c r="I17" i="8"/>
  <c r="H16" i="8"/>
  <c r="I15" i="8"/>
  <c r="I23" i="8"/>
  <c r="H22" i="8"/>
  <c r="I21" i="8"/>
  <c r="H20" i="8"/>
  <c r="H19" i="8"/>
  <c r="I18" i="8"/>
  <c r="H17" i="8"/>
  <c r="I16" i="8"/>
  <c r="H15" i="8"/>
  <c r="F23" i="8"/>
  <c r="G22" i="8"/>
  <c r="F21" i="8"/>
  <c r="G20" i="8"/>
  <c r="G19" i="8"/>
  <c r="F18" i="8"/>
  <c r="G17" i="8"/>
  <c r="F16" i="8"/>
  <c r="G15" i="8"/>
  <c r="G23" i="8"/>
  <c r="F22" i="8"/>
  <c r="G21" i="8"/>
  <c r="F20" i="8"/>
  <c r="F19" i="8"/>
  <c r="G18" i="8"/>
  <c r="F17" i="8"/>
  <c r="G16" i="8"/>
  <c r="F15" i="8"/>
  <c r="F14" i="8"/>
  <c r="I14" i="8"/>
  <c r="H14" i="8"/>
  <c r="G14" i="8"/>
  <c r="F13" i="8"/>
  <c r="I13" i="8"/>
  <c r="H13" i="8"/>
  <c r="G13" i="8"/>
  <c r="F12" i="8"/>
  <c r="I12" i="8"/>
  <c r="H12" i="8"/>
  <c r="G12" i="8"/>
  <c r="F11" i="8"/>
  <c r="I11" i="8"/>
  <c r="H11" i="8"/>
  <c r="G11" i="8"/>
  <c r="G10" i="8"/>
  <c r="I10" i="8"/>
  <c r="H10" i="8"/>
  <c r="F10" i="8"/>
  <c r="F9" i="8"/>
  <c r="I9" i="8"/>
  <c r="H9" i="8"/>
  <c r="G9" i="8"/>
  <c r="F8" i="8"/>
  <c r="I8" i="8"/>
  <c r="H8" i="8"/>
  <c r="G8" i="8"/>
  <c r="F6" i="8"/>
  <c r="Q6" i="8" s="1"/>
  <c r="F7" i="8"/>
  <c r="I7" i="8"/>
  <c r="H7" i="8"/>
  <c r="G7" i="8"/>
  <c r="I6" i="8"/>
  <c r="M6" i="8" s="1"/>
  <c r="H6" i="8"/>
  <c r="L6" i="8" s="1"/>
  <c r="G6" i="8"/>
  <c r="K6" i="8" s="1"/>
  <c r="E6" i="8"/>
  <c r="C14" i="8"/>
  <c r="C15" i="8"/>
  <c r="P24" i="8"/>
  <c r="O2" i="9"/>
  <c r="E4" i="9"/>
  <c r="H23" i="9"/>
  <c r="I22" i="9"/>
  <c r="I21" i="9"/>
  <c r="H20" i="9"/>
  <c r="I19" i="9"/>
  <c r="H18" i="9"/>
  <c r="I17" i="9"/>
  <c r="H16" i="9"/>
  <c r="I15" i="9"/>
  <c r="I23" i="9"/>
  <c r="H22" i="9"/>
  <c r="H21" i="9"/>
  <c r="I20" i="9"/>
  <c r="H19" i="9"/>
  <c r="I18" i="9"/>
  <c r="H17" i="9"/>
  <c r="I16" i="9"/>
  <c r="H15" i="9"/>
  <c r="F23" i="9"/>
  <c r="G22" i="9"/>
  <c r="G21" i="9"/>
  <c r="F20" i="9"/>
  <c r="G19" i="9"/>
  <c r="F18" i="9"/>
  <c r="G17" i="9"/>
  <c r="F16" i="9"/>
  <c r="G15" i="9"/>
  <c r="G23" i="9"/>
  <c r="F22" i="9"/>
  <c r="F21" i="9"/>
  <c r="G20" i="9"/>
  <c r="F19" i="9"/>
  <c r="G18" i="9"/>
  <c r="F17" i="9"/>
  <c r="G16" i="9"/>
  <c r="F15" i="9"/>
  <c r="F14" i="9"/>
  <c r="I14" i="9"/>
  <c r="H14" i="9"/>
  <c r="G14" i="9"/>
  <c r="F13" i="9"/>
  <c r="I13" i="9"/>
  <c r="H13" i="9"/>
  <c r="G13" i="9"/>
  <c r="F12" i="9"/>
  <c r="I12" i="9"/>
  <c r="H12" i="9"/>
  <c r="G12" i="9"/>
  <c r="F11" i="9"/>
  <c r="I11" i="9"/>
  <c r="H11" i="9"/>
  <c r="G11" i="9"/>
  <c r="F10" i="9"/>
  <c r="I10" i="9"/>
  <c r="H10" i="9"/>
  <c r="G10" i="9"/>
  <c r="F9" i="9"/>
  <c r="I9" i="9"/>
  <c r="H9" i="9"/>
  <c r="G9" i="9"/>
  <c r="I8" i="9"/>
  <c r="H8" i="9"/>
  <c r="G8" i="9"/>
  <c r="F8" i="9"/>
  <c r="F7" i="9"/>
  <c r="F6" i="9"/>
  <c r="Q6" i="9" s="1"/>
  <c r="I7" i="9"/>
  <c r="H7" i="9"/>
  <c r="G7" i="9"/>
  <c r="I6" i="9"/>
  <c r="M6" i="9" s="1"/>
  <c r="H6" i="9"/>
  <c r="O6" i="9" s="1"/>
  <c r="G6" i="9"/>
  <c r="K6" i="9" s="1"/>
  <c r="E6" i="9"/>
  <c r="C14" i="9"/>
  <c r="C15" i="9"/>
  <c r="P24" i="9"/>
  <c r="O2" i="10"/>
  <c r="H23" i="10"/>
  <c r="I22" i="10"/>
  <c r="I21" i="10"/>
  <c r="H20" i="10"/>
  <c r="I19" i="10"/>
  <c r="H18" i="10"/>
  <c r="I17" i="10"/>
  <c r="H16" i="10"/>
  <c r="I15" i="10"/>
  <c r="I23" i="10"/>
  <c r="H22" i="10"/>
  <c r="H21" i="10"/>
  <c r="I20" i="10"/>
  <c r="H19" i="10"/>
  <c r="I18" i="10"/>
  <c r="H17" i="10"/>
  <c r="I16" i="10"/>
  <c r="H15" i="10"/>
  <c r="F23" i="10"/>
  <c r="G22" i="10"/>
  <c r="G21" i="10"/>
  <c r="F20" i="10"/>
  <c r="G19" i="10"/>
  <c r="F18" i="10"/>
  <c r="G17" i="10"/>
  <c r="F16" i="10"/>
  <c r="G15" i="10"/>
  <c r="G23" i="10"/>
  <c r="F22" i="10"/>
  <c r="F21" i="10"/>
  <c r="G20" i="10"/>
  <c r="F19" i="10"/>
  <c r="G18" i="10"/>
  <c r="F17" i="10"/>
  <c r="G16" i="10"/>
  <c r="F15" i="10"/>
  <c r="F14" i="10"/>
  <c r="I14" i="10"/>
  <c r="H14" i="10"/>
  <c r="G14" i="10"/>
  <c r="F13" i="10"/>
  <c r="I13" i="10"/>
  <c r="H13" i="10"/>
  <c r="G13" i="10"/>
  <c r="F12" i="10"/>
  <c r="I12" i="10"/>
  <c r="H12" i="10"/>
  <c r="G12" i="10"/>
  <c r="F11" i="10"/>
  <c r="I11" i="10"/>
  <c r="H11" i="10"/>
  <c r="G11" i="10"/>
  <c r="F10" i="10"/>
  <c r="I10" i="10"/>
  <c r="H10" i="10"/>
  <c r="G10" i="10"/>
  <c r="F9" i="10"/>
  <c r="I9" i="10"/>
  <c r="H9" i="10"/>
  <c r="G9" i="10"/>
  <c r="F8" i="10"/>
  <c r="I8" i="10"/>
  <c r="H8" i="10"/>
  <c r="G8" i="10"/>
  <c r="F7" i="10"/>
  <c r="F6" i="10"/>
  <c r="Q6" i="10" s="1"/>
  <c r="I7" i="10"/>
  <c r="H7" i="10"/>
  <c r="G7" i="10"/>
  <c r="I6" i="10"/>
  <c r="M6" i="10" s="1"/>
  <c r="H6" i="10"/>
  <c r="L6" i="10" s="1"/>
  <c r="G6" i="10"/>
  <c r="K6" i="10" s="1"/>
  <c r="E6" i="10"/>
  <c r="C14" i="10"/>
  <c r="C15" i="10"/>
  <c r="P24" i="10"/>
  <c r="O2" i="11"/>
  <c r="E4" i="11"/>
  <c r="I23" i="11"/>
  <c r="H22" i="11"/>
  <c r="I21" i="11"/>
  <c r="H20" i="11"/>
  <c r="I19" i="11"/>
  <c r="H18" i="11"/>
  <c r="I17" i="11"/>
  <c r="H16" i="11"/>
  <c r="I15" i="11"/>
  <c r="H23" i="11"/>
  <c r="I22" i="11"/>
  <c r="H21" i="11"/>
  <c r="I20" i="11"/>
  <c r="H19" i="11"/>
  <c r="I18" i="11"/>
  <c r="H17" i="11"/>
  <c r="I16" i="11"/>
  <c r="H15" i="11"/>
  <c r="G23" i="11"/>
  <c r="F22" i="11"/>
  <c r="G21" i="11"/>
  <c r="F20" i="11"/>
  <c r="G19" i="11"/>
  <c r="F18" i="11"/>
  <c r="G17" i="11"/>
  <c r="F16" i="11"/>
  <c r="G15" i="11"/>
  <c r="F23" i="11"/>
  <c r="G22" i="11"/>
  <c r="F21" i="11"/>
  <c r="G20" i="11"/>
  <c r="F19" i="11"/>
  <c r="G18" i="11"/>
  <c r="F17" i="11"/>
  <c r="G16" i="11"/>
  <c r="F15" i="11"/>
  <c r="F14" i="11"/>
  <c r="I14" i="11"/>
  <c r="H14" i="11"/>
  <c r="G14" i="11"/>
  <c r="F13" i="11"/>
  <c r="I13" i="11"/>
  <c r="H13" i="11"/>
  <c r="G13" i="11"/>
  <c r="F12" i="11"/>
  <c r="I12" i="11"/>
  <c r="H12" i="11"/>
  <c r="G12" i="11"/>
  <c r="F11" i="11"/>
  <c r="I11" i="11"/>
  <c r="H11" i="11"/>
  <c r="G11" i="11"/>
  <c r="F10" i="11"/>
  <c r="I10" i="11"/>
  <c r="H10" i="11"/>
  <c r="G10" i="11"/>
  <c r="F9" i="11"/>
  <c r="I9" i="11"/>
  <c r="H9" i="11"/>
  <c r="G9" i="11"/>
  <c r="F8" i="11"/>
  <c r="I8" i="11"/>
  <c r="H8" i="11"/>
  <c r="G8" i="11"/>
  <c r="F6" i="11"/>
  <c r="F7" i="11"/>
  <c r="I7" i="11"/>
  <c r="H7" i="11"/>
  <c r="G7" i="11"/>
  <c r="I6" i="11"/>
  <c r="M6" i="11" s="1"/>
  <c r="H6" i="11"/>
  <c r="G6" i="11"/>
  <c r="K6" i="11" s="1"/>
  <c r="E6" i="11"/>
  <c r="C14" i="11"/>
  <c r="C15" i="11"/>
  <c r="P24" i="11"/>
  <c r="D9" i="3"/>
  <c r="D8" i="3"/>
  <c r="D7" i="3"/>
  <c r="D6" i="3"/>
  <c r="D5" i="3"/>
  <c r="A9" i="3"/>
  <c r="A8" i="3"/>
  <c r="A7" i="3"/>
  <c r="A6" i="3"/>
  <c r="A5" i="3"/>
  <c r="A11" i="21"/>
  <c r="C4" i="21"/>
  <c r="A11" i="22"/>
  <c r="A11" i="23"/>
  <c r="A11" i="24"/>
  <c r="A11" i="25"/>
  <c r="A11" i="26"/>
  <c r="A11" i="27"/>
  <c r="A11" i="28"/>
  <c r="A11" i="29"/>
  <c r="A11" i="14"/>
  <c r="A11" i="15"/>
  <c r="A11" i="16"/>
  <c r="A11" i="17"/>
  <c r="A11" i="18"/>
  <c r="A11" i="19"/>
  <c r="C4" i="19"/>
  <c r="A11" i="20"/>
  <c r="C4" i="20"/>
  <c r="J6" i="4"/>
  <c r="O7" i="2"/>
  <c r="O8" i="2" s="1"/>
  <c r="O9" i="2" s="1"/>
  <c r="V21" i="13" l="1"/>
  <c r="C13" i="4"/>
  <c r="C13" i="12"/>
  <c r="P20" i="14"/>
  <c r="T14" i="28"/>
  <c r="V12" i="19"/>
  <c r="T19" i="27"/>
  <c r="G12" i="1"/>
  <c r="C12" i="12" s="1"/>
  <c r="C13" i="11"/>
  <c r="C13" i="7"/>
  <c r="C13" i="10"/>
  <c r="T18" i="17"/>
  <c r="V19" i="28"/>
  <c r="F16" i="17"/>
  <c r="F19" i="17"/>
  <c r="J19" i="17"/>
  <c r="V13" i="22"/>
  <c r="J17" i="17"/>
  <c r="V13" i="29"/>
  <c r="V21" i="15"/>
  <c r="V12" i="15"/>
  <c r="P15" i="28"/>
  <c r="T21" i="28"/>
  <c r="T20" i="19"/>
  <c r="T19" i="19"/>
  <c r="V16" i="22"/>
  <c r="N15" i="17"/>
  <c r="P15" i="17" s="1"/>
  <c r="J16" i="17"/>
  <c r="F18" i="17"/>
  <c r="T17" i="27"/>
  <c r="V16" i="26"/>
  <c r="V14" i="29"/>
  <c r="T12" i="14"/>
  <c r="T17" i="19"/>
  <c r="V17" i="19" s="1"/>
  <c r="P18" i="19"/>
  <c r="P16" i="19"/>
  <c r="N17" i="17"/>
  <c r="P17" i="17" s="1"/>
  <c r="V12" i="27"/>
  <c r="V21" i="27"/>
  <c r="V14" i="27"/>
  <c r="P16" i="27"/>
  <c r="P18" i="27"/>
  <c r="V19" i="26"/>
  <c r="P21" i="26"/>
  <c r="V14" i="24"/>
  <c r="V17" i="24"/>
  <c r="V15" i="19"/>
  <c r="V14" i="19"/>
  <c r="T18" i="19"/>
  <c r="P20" i="19"/>
  <c r="V13" i="19"/>
  <c r="T16" i="19"/>
  <c r="V16" i="19" s="1"/>
  <c r="V20" i="18"/>
  <c r="V15" i="18"/>
  <c r="T12" i="18"/>
  <c r="V12" i="18" s="1"/>
  <c r="V16" i="18"/>
  <c r="V21" i="18"/>
  <c r="V13" i="18"/>
  <c r="V18" i="18"/>
  <c r="V20" i="17"/>
  <c r="V19" i="15"/>
  <c r="P17" i="15"/>
  <c r="V20" i="15"/>
  <c r="T14" i="15"/>
  <c r="T20" i="14"/>
  <c r="V13" i="14"/>
  <c r="P21" i="14"/>
  <c r="T19" i="14"/>
  <c r="T14" i="13"/>
  <c r="C13" i="5"/>
  <c r="C13" i="9"/>
  <c r="C13" i="2"/>
  <c r="C4" i="18"/>
  <c r="C13" i="8"/>
  <c r="V18" i="20"/>
  <c r="V19" i="20"/>
  <c r="K17" i="3"/>
  <c r="K21" i="3"/>
  <c r="G20" i="3"/>
  <c r="O16" i="3"/>
  <c r="S19" i="3"/>
  <c r="O15" i="3"/>
  <c r="S12" i="3"/>
  <c r="O18" i="3"/>
  <c r="K20" i="3"/>
  <c r="S20" i="3"/>
  <c r="O19" i="3"/>
  <c r="O12" i="3"/>
  <c r="G14" i="3"/>
  <c r="O20" i="3"/>
  <c r="G16" i="3"/>
  <c r="K15" i="3"/>
  <c r="G12" i="3"/>
  <c r="G18" i="3"/>
  <c r="S14" i="3"/>
  <c r="K14" i="3"/>
  <c r="S16" i="3"/>
  <c r="S18" i="3"/>
  <c r="O21" i="3"/>
  <c r="G13" i="3"/>
  <c r="K19" i="3"/>
  <c r="K18" i="3"/>
  <c r="G15" i="3"/>
  <c r="G17" i="3"/>
  <c r="S13" i="3"/>
  <c r="O14" i="3"/>
  <c r="G21" i="3"/>
  <c r="S17" i="3"/>
  <c r="O13" i="3"/>
  <c r="K16" i="3"/>
  <c r="S21" i="3"/>
  <c r="K12" i="3"/>
  <c r="G19" i="3"/>
  <c r="K13" i="3"/>
  <c r="S15" i="3"/>
  <c r="O17" i="3"/>
  <c r="E14" i="7"/>
  <c r="D9" i="20"/>
  <c r="S20" i="20" s="1"/>
  <c r="T21" i="14"/>
  <c r="V21" i="14" s="1"/>
  <c r="O6" i="8"/>
  <c r="O7" i="8" s="1"/>
  <c r="O8" i="8" s="1"/>
  <c r="O9" i="8" s="1"/>
  <c r="O10" i="8" s="1"/>
  <c r="O11" i="8" s="1"/>
  <c r="O12" i="8" s="1"/>
  <c r="O13" i="8" s="1"/>
  <c r="O14" i="8" s="1"/>
  <c r="O15" i="8" s="1"/>
  <c r="O16" i="8" s="1"/>
  <c r="O17" i="8" s="1"/>
  <c r="O18" i="8" s="1"/>
  <c r="O19" i="8" s="1"/>
  <c r="O20" i="8" s="1"/>
  <c r="O21" i="8" s="1"/>
  <c r="O22" i="8" s="1"/>
  <c r="O23" i="8" s="1"/>
  <c r="O7" i="4"/>
  <c r="O8" i="4" s="1"/>
  <c r="O9" i="4" s="1"/>
  <c r="M7" i="12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E15" i="10"/>
  <c r="A7" i="21"/>
  <c r="P14" i="28"/>
  <c r="V14" i="28" s="1"/>
  <c r="T12" i="28"/>
  <c r="V12" i="28" s="1"/>
  <c r="Q6" i="7"/>
  <c r="E10" i="6"/>
  <c r="A6" i="16"/>
  <c r="E19" i="6"/>
  <c r="D6" i="25"/>
  <c r="E15" i="6"/>
  <c r="A8" i="21"/>
  <c r="E15" i="5"/>
  <c r="D7" i="21"/>
  <c r="E20" i="2"/>
  <c r="D9" i="26"/>
  <c r="E23" i="7"/>
  <c r="A9" i="29"/>
  <c r="S16" i="24"/>
  <c r="K16" i="24"/>
  <c r="S17" i="24"/>
  <c r="O17" i="24"/>
  <c r="G12" i="24"/>
  <c r="O14" i="24"/>
  <c r="O18" i="24"/>
  <c r="O13" i="24"/>
  <c r="P13" i="24" s="1"/>
  <c r="G13" i="24"/>
  <c r="K17" i="24"/>
  <c r="G17" i="24"/>
  <c r="S12" i="24"/>
  <c r="T12" i="24" s="1"/>
  <c r="K12" i="24"/>
  <c r="O20" i="24"/>
  <c r="O16" i="24"/>
  <c r="S13" i="24"/>
  <c r="T13" i="24" s="1"/>
  <c r="S21" i="24"/>
  <c r="T21" i="24" s="1"/>
  <c r="O21" i="24"/>
  <c r="G20" i="24"/>
  <c r="O12" i="24"/>
  <c r="P12" i="24" s="1"/>
  <c r="G18" i="24"/>
  <c r="G15" i="24"/>
  <c r="K15" i="24"/>
  <c r="G19" i="24"/>
  <c r="K19" i="24"/>
  <c r="K13" i="24"/>
  <c r="K21" i="24"/>
  <c r="S20" i="24"/>
  <c r="T20" i="24" s="1"/>
  <c r="S18" i="24"/>
  <c r="K18" i="24"/>
  <c r="G16" i="24"/>
  <c r="G21" i="24"/>
  <c r="K20" i="24"/>
  <c r="G14" i="24"/>
  <c r="K14" i="24"/>
  <c r="S15" i="24"/>
  <c r="S19" i="24"/>
  <c r="T19" i="24" s="1"/>
  <c r="S14" i="24"/>
  <c r="O19" i="24"/>
  <c r="P19" i="24" s="1"/>
  <c r="O15" i="24"/>
  <c r="P21" i="28"/>
  <c r="V20" i="28"/>
  <c r="P19" i="19"/>
  <c r="V19" i="19" s="1"/>
  <c r="V19" i="18"/>
  <c r="V12" i="13"/>
  <c r="V18" i="13"/>
  <c r="P17" i="13"/>
  <c r="T17" i="13"/>
  <c r="T16" i="13"/>
  <c r="F13" i="17"/>
  <c r="V21" i="17"/>
  <c r="N13" i="17"/>
  <c r="P13" i="17" s="1"/>
  <c r="J18" i="17"/>
  <c r="V12" i="17"/>
  <c r="F15" i="17"/>
  <c r="N18" i="17"/>
  <c r="P18" i="17" s="1"/>
  <c r="P18" i="14"/>
  <c r="P19" i="14"/>
  <c r="T13" i="28"/>
  <c r="V13" i="28" s="1"/>
  <c r="T18" i="15"/>
  <c r="P15" i="15"/>
  <c r="T16" i="15"/>
  <c r="V20" i="20"/>
  <c r="V16" i="20"/>
  <c r="V20" i="27"/>
  <c r="P19" i="27"/>
  <c r="V15" i="16"/>
  <c r="V18" i="26"/>
  <c r="V15" i="26"/>
  <c r="V18" i="24"/>
  <c r="E14" i="6"/>
  <c r="A9" i="20"/>
  <c r="E23" i="6"/>
  <c r="D9" i="29"/>
  <c r="E15" i="4"/>
  <c r="A6" i="21"/>
  <c r="J20" i="21" s="1"/>
  <c r="O12" i="21"/>
  <c r="K12" i="21"/>
  <c r="G12" i="21"/>
  <c r="S12" i="21"/>
  <c r="E15" i="7"/>
  <c r="D9" i="21"/>
  <c r="G20" i="20"/>
  <c r="O13" i="20"/>
  <c r="S13" i="20"/>
  <c r="O21" i="20"/>
  <c r="S21" i="20"/>
  <c r="O18" i="20"/>
  <c r="G12" i="20"/>
  <c r="S12" i="20"/>
  <c r="G13" i="20"/>
  <c r="G21" i="20"/>
  <c r="K14" i="20"/>
  <c r="K13" i="20"/>
  <c r="K21" i="20"/>
  <c r="O14" i="20"/>
  <c r="S14" i="20"/>
  <c r="K12" i="20"/>
  <c r="O12" i="20"/>
  <c r="G14" i="20"/>
  <c r="E15" i="11"/>
  <c r="D6" i="21"/>
  <c r="K13" i="21" s="1"/>
  <c r="V16" i="28"/>
  <c r="V17" i="28"/>
  <c r="L6" i="2"/>
  <c r="J14" i="3"/>
  <c r="L14" i="3" s="1"/>
  <c r="L14" i="13" s="1"/>
  <c r="L14" i="14" s="1"/>
  <c r="L14" i="15" s="1"/>
  <c r="R16" i="3"/>
  <c r="T16" i="3" s="1"/>
  <c r="R19" i="3"/>
  <c r="N15" i="3"/>
  <c r="P15" i="3" s="1"/>
  <c r="N20" i="3"/>
  <c r="F12" i="3"/>
  <c r="H12" i="3" s="1"/>
  <c r="H12" i="13" s="1"/>
  <c r="H12" i="14" s="1"/>
  <c r="H12" i="15" s="1"/>
  <c r="R18" i="3"/>
  <c r="N14" i="3"/>
  <c r="P14" i="3" s="1"/>
  <c r="J16" i="3"/>
  <c r="L16" i="3" s="1"/>
  <c r="L16" i="13" s="1"/>
  <c r="L16" i="14" s="1"/>
  <c r="L16" i="15" s="1"/>
  <c r="N19" i="3"/>
  <c r="F15" i="3"/>
  <c r="H15" i="3" s="1"/>
  <c r="H15" i="13" s="1"/>
  <c r="H15" i="14" s="1"/>
  <c r="H15" i="15" s="1"/>
  <c r="H15" i="16" s="1"/>
  <c r="J15" i="3"/>
  <c r="L15" i="3" s="1"/>
  <c r="L15" i="13" s="1"/>
  <c r="L15" i="14" s="1"/>
  <c r="L15" i="15" s="1"/>
  <c r="L15" i="16" s="1"/>
  <c r="R12" i="3"/>
  <c r="T12" i="3" s="1"/>
  <c r="N18" i="3"/>
  <c r="F14" i="3"/>
  <c r="H14" i="3" s="1"/>
  <c r="H14" i="13" s="1"/>
  <c r="H14" i="14" s="1"/>
  <c r="H14" i="15" s="1"/>
  <c r="R20" i="3"/>
  <c r="F19" i="3"/>
  <c r="J19" i="3"/>
  <c r="F18" i="3"/>
  <c r="N21" i="3"/>
  <c r="J17" i="3"/>
  <c r="F17" i="3"/>
  <c r="J21" i="3"/>
  <c r="F21" i="3"/>
  <c r="R13" i="3"/>
  <c r="T13" i="3" s="1"/>
  <c r="J20" i="3"/>
  <c r="R15" i="3"/>
  <c r="T15" i="3" s="1"/>
  <c r="J12" i="3"/>
  <c r="L12" i="3" s="1"/>
  <c r="L12" i="13" s="1"/>
  <c r="L12" i="14" s="1"/>
  <c r="L12" i="15" s="1"/>
  <c r="J18" i="3"/>
  <c r="R17" i="3"/>
  <c r="N13" i="3"/>
  <c r="P13" i="3" s="1"/>
  <c r="J13" i="3"/>
  <c r="L13" i="3" s="1"/>
  <c r="L13" i="13" s="1"/>
  <c r="L13" i="14" s="1"/>
  <c r="L13" i="15" s="1"/>
  <c r="F16" i="3"/>
  <c r="H16" i="3" s="1"/>
  <c r="H16" i="13" s="1"/>
  <c r="H16" i="14" s="1"/>
  <c r="H16" i="15" s="1"/>
  <c r="F20" i="3"/>
  <c r="R21" i="3"/>
  <c r="F13" i="3"/>
  <c r="H13" i="3" s="1"/>
  <c r="H13" i="13" s="1"/>
  <c r="H13" i="14" s="1"/>
  <c r="H13" i="15" s="1"/>
  <c r="N17" i="3"/>
  <c r="N12" i="3"/>
  <c r="P12" i="3" s="1"/>
  <c r="N16" i="3"/>
  <c r="P16" i="3" s="1"/>
  <c r="R14" i="3"/>
  <c r="T14" i="3" s="1"/>
  <c r="O7" i="5"/>
  <c r="R21" i="21"/>
  <c r="T21" i="21" s="1"/>
  <c r="N21" i="21"/>
  <c r="P21" i="21" s="1"/>
  <c r="J21" i="21"/>
  <c r="F21" i="21"/>
  <c r="E15" i="8"/>
  <c r="A9" i="21"/>
  <c r="E15" i="9"/>
  <c r="D8" i="21"/>
  <c r="V21" i="29"/>
  <c r="V18" i="28"/>
  <c r="V21" i="19"/>
  <c r="V17" i="18"/>
  <c r="P14" i="18"/>
  <c r="V14" i="18" s="1"/>
  <c r="V15" i="22"/>
  <c r="V14" i="22"/>
  <c r="V17" i="22"/>
  <c r="T13" i="13"/>
  <c r="P14" i="13"/>
  <c r="V14" i="13" s="1"/>
  <c r="V20" i="13"/>
  <c r="J14" i="23"/>
  <c r="N14" i="23"/>
  <c r="P14" i="23" s="1"/>
  <c r="N12" i="23"/>
  <c r="P12" i="23" s="1"/>
  <c r="R16" i="23"/>
  <c r="T16" i="23" s="1"/>
  <c r="F20" i="23"/>
  <c r="F14" i="23"/>
  <c r="N15" i="23"/>
  <c r="P15" i="23" s="1"/>
  <c r="R15" i="23"/>
  <c r="T15" i="23" s="1"/>
  <c r="R19" i="23"/>
  <c r="T19" i="23" s="1"/>
  <c r="N19" i="23"/>
  <c r="P19" i="23" s="1"/>
  <c r="R14" i="23"/>
  <c r="T14" i="23" s="1"/>
  <c r="F19" i="23"/>
  <c r="J12" i="23"/>
  <c r="F16" i="23"/>
  <c r="R18" i="23"/>
  <c r="T18" i="23" s="1"/>
  <c r="J13" i="23"/>
  <c r="F13" i="23"/>
  <c r="F17" i="23"/>
  <c r="J17" i="23"/>
  <c r="F15" i="23"/>
  <c r="N21" i="23"/>
  <c r="P21" i="23" s="1"/>
  <c r="R21" i="23"/>
  <c r="T21" i="23" s="1"/>
  <c r="J15" i="23"/>
  <c r="J16" i="23"/>
  <c r="N20" i="23"/>
  <c r="P20" i="23" s="1"/>
  <c r="N18" i="23"/>
  <c r="P18" i="23" s="1"/>
  <c r="J18" i="23"/>
  <c r="F21" i="23"/>
  <c r="J21" i="23"/>
  <c r="R12" i="23"/>
  <c r="T12" i="23" s="1"/>
  <c r="R20" i="23"/>
  <c r="T20" i="23" s="1"/>
  <c r="R17" i="23"/>
  <c r="T17" i="23" s="1"/>
  <c r="F12" i="23"/>
  <c r="F18" i="23"/>
  <c r="R13" i="23"/>
  <c r="T13" i="23" s="1"/>
  <c r="J19" i="23"/>
  <c r="N16" i="23"/>
  <c r="P16" i="23" s="1"/>
  <c r="N13" i="23"/>
  <c r="P13" i="23" s="1"/>
  <c r="J20" i="23"/>
  <c r="N17" i="23"/>
  <c r="P17" i="23" s="1"/>
  <c r="F17" i="17"/>
  <c r="R13" i="17"/>
  <c r="T13" i="17" s="1"/>
  <c r="V14" i="17"/>
  <c r="R15" i="17"/>
  <c r="T15" i="17" s="1"/>
  <c r="R16" i="17"/>
  <c r="T16" i="17" s="1"/>
  <c r="S21" i="22"/>
  <c r="T21" i="22" s="1"/>
  <c r="O21" i="22"/>
  <c r="P21" i="22" s="1"/>
  <c r="O12" i="22"/>
  <c r="P12" i="22" s="1"/>
  <c r="G20" i="22"/>
  <c r="G14" i="22"/>
  <c r="G18" i="22"/>
  <c r="K21" i="22"/>
  <c r="G21" i="22"/>
  <c r="G12" i="22"/>
  <c r="S20" i="22"/>
  <c r="T20" i="22" s="1"/>
  <c r="K20" i="22"/>
  <c r="O13" i="22"/>
  <c r="K13" i="22"/>
  <c r="O17" i="22"/>
  <c r="S17" i="22"/>
  <c r="K12" i="22"/>
  <c r="S12" i="22"/>
  <c r="T12" i="22" s="1"/>
  <c r="S13" i="22"/>
  <c r="S14" i="22"/>
  <c r="O16" i="22"/>
  <c r="G17" i="22"/>
  <c r="O18" i="22"/>
  <c r="P18" i="22" s="1"/>
  <c r="K18" i="22"/>
  <c r="G16" i="22"/>
  <c r="S15" i="22"/>
  <c r="G15" i="22"/>
  <c r="S19" i="22"/>
  <c r="T19" i="22" s="1"/>
  <c r="O19" i="22"/>
  <c r="P19" i="22" s="1"/>
  <c r="K17" i="22"/>
  <c r="O20" i="22"/>
  <c r="P20" i="22" s="1"/>
  <c r="V20" i="22" s="1"/>
  <c r="S18" i="22"/>
  <c r="T18" i="22" s="1"/>
  <c r="K16" i="22"/>
  <c r="S16" i="22"/>
  <c r="K15" i="22"/>
  <c r="O15" i="22"/>
  <c r="K19" i="22"/>
  <c r="G19" i="22"/>
  <c r="G13" i="22"/>
  <c r="O14" i="22"/>
  <c r="K14" i="22"/>
  <c r="P18" i="15"/>
  <c r="P16" i="15"/>
  <c r="P17" i="27"/>
  <c r="V13" i="27"/>
  <c r="T16" i="27"/>
  <c r="V16" i="27" s="1"/>
  <c r="P15" i="27"/>
  <c r="V15" i="27" s="1"/>
  <c r="T12" i="26"/>
  <c r="T14" i="26"/>
  <c r="P14" i="26"/>
  <c r="P20" i="26"/>
  <c r="V15" i="24"/>
  <c r="P21" i="24"/>
  <c r="P20" i="24"/>
  <c r="V12" i="29"/>
  <c r="T15" i="13"/>
  <c r="V19" i="13"/>
  <c r="P15" i="13"/>
  <c r="P16" i="13"/>
  <c r="P13" i="13"/>
  <c r="N18" i="25"/>
  <c r="J18" i="25"/>
  <c r="F18" i="25"/>
  <c r="N15" i="25"/>
  <c r="P15" i="25" s="1"/>
  <c r="R15" i="25"/>
  <c r="T15" i="25" s="1"/>
  <c r="R19" i="25"/>
  <c r="T19" i="25" s="1"/>
  <c r="N19" i="25"/>
  <c r="P19" i="25" s="1"/>
  <c r="J15" i="25"/>
  <c r="F12" i="25"/>
  <c r="R20" i="25"/>
  <c r="T20" i="25" s="1"/>
  <c r="R14" i="25"/>
  <c r="F17" i="25"/>
  <c r="J17" i="25"/>
  <c r="J19" i="25"/>
  <c r="R12" i="25"/>
  <c r="T12" i="25" s="1"/>
  <c r="N16" i="25"/>
  <c r="J16" i="25"/>
  <c r="J14" i="25"/>
  <c r="N14" i="25"/>
  <c r="R13" i="25"/>
  <c r="T13" i="25" s="1"/>
  <c r="N13" i="25"/>
  <c r="P13" i="25" s="1"/>
  <c r="N21" i="25"/>
  <c r="P21" i="25" s="1"/>
  <c r="R21" i="25"/>
  <c r="T21" i="25" s="1"/>
  <c r="F19" i="25"/>
  <c r="F16" i="25"/>
  <c r="J20" i="25"/>
  <c r="N20" i="25"/>
  <c r="P20" i="25" s="1"/>
  <c r="F14" i="25"/>
  <c r="R18" i="25"/>
  <c r="F15" i="25"/>
  <c r="N12" i="25"/>
  <c r="P12" i="25" s="1"/>
  <c r="V12" i="25" s="1"/>
  <c r="F13" i="25"/>
  <c r="J21" i="25"/>
  <c r="J12" i="25"/>
  <c r="F20" i="25"/>
  <c r="N17" i="25"/>
  <c r="R17" i="25"/>
  <c r="J13" i="25"/>
  <c r="F21" i="25"/>
  <c r="R16" i="25"/>
  <c r="J13" i="17"/>
  <c r="N19" i="17"/>
  <c r="P19" i="17" s="1"/>
  <c r="R17" i="17"/>
  <c r="T17" i="17" s="1"/>
  <c r="V17" i="17" s="1"/>
  <c r="J15" i="17"/>
  <c r="N16" i="17"/>
  <c r="P16" i="17" s="1"/>
  <c r="R19" i="17"/>
  <c r="T19" i="17" s="1"/>
  <c r="T18" i="14"/>
  <c r="V16" i="14"/>
  <c r="V15" i="14"/>
  <c r="T15" i="28"/>
  <c r="T17" i="15"/>
  <c r="V13" i="15"/>
  <c r="T15" i="15"/>
  <c r="P14" i="15"/>
  <c r="T18" i="27"/>
  <c r="P12" i="26"/>
  <c r="T21" i="26"/>
  <c r="T20" i="26"/>
  <c r="V17" i="26"/>
  <c r="V16" i="24"/>
  <c r="O10" i="2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10" i="4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J7" i="7"/>
  <c r="J8" i="7" s="1"/>
  <c r="V20" i="14"/>
  <c r="O7" i="9"/>
  <c r="O8" i="9" s="1"/>
  <c r="O9" i="9" s="1"/>
  <c r="O10" i="9" s="1"/>
  <c r="O11" i="9" s="1"/>
  <c r="O12" i="9" s="1"/>
  <c r="O13" i="9" s="1"/>
  <c r="O14" i="9" s="1"/>
  <c r="O15" i="9" s="1"/>
  <c r="O16" i="9" s="1"/>
  <c r="O17" i="9" s="1"/>
  <c r="O18" i="9" s="1"/>
  <c r="O19" i="9" s="1"/>
  <c r="O20" i="9" s="1"/>
  <c r="O21" i="9" s="1"/>
  <c r="O22" i="9" s="1"/>
  <c r="O23" i="9" s="1"/>
  <c r="Q7" i="8"/>
  <c r="Q8" i="8" s="1"/>
  <c r="J6" i="5"/>
  <c r="J7" i="5" s="1"/>
  <c r="J6" i="10"/>
  <c r="J7" i="10" s="1"/>
  <c r="O6" i="10"/>
  <c r="O7" i="10" s="1"/>
  <c r="O8" i="10" s="1"/>
  <c r="O9" i="10" s="1"/>
  <c r="O10" i="10" s="1"/>
  <c r="O11" i="10" s="1"/>
  <c r="O12" i="10" s="1"/>
  <c r="O13" i="10" s="1"/>
  <c r="O14" i="10" s="1"/>
  <c r="O15" i="10" s="1"/>
  <c r="O16" i="10" s="1"/>
  <c r="O17" i="10" s="1"/>
  <c r="O18" i="10" s="1"/>
  <c r="O19" i="10" s="1"/>
  <c r="O20" i="10" s="1"/>
  <c r="O21" i="10" s="1"/>
  <c r="O22" i="10" s="1"/>
  <c r="O23" i="10" s="1"/>
  <c r="J6" i="2"/>
  <c r="J7" i="2" s="1"/>
  <c r="J6" i="8"/>
  <c r="J7" i="8" s="1"/>
  <c r="J8" i="8" s="1"/>
  <c r="L7" i="8"/>
  <c r="L8" i="8" s="1"/>
  <c r="L9" i="8" s="1"/>
  <c r="L10" i="8" s="1"/>
  <c r="L11" i="8" s="1"/>
  <c r="L12" i="8" s="1"/>
  <c r="V12" i="14"/>
  <c r="M7" i="8"/>
  <c r="M8" i="8" s="1"/>
  <c r="M7" i="4"/>
  <c r="M8" i="4" s="1"/>
  <c r="M9" i="4" s="1"/>
  <c r="L6" i="4"/>
  <c r="L7" i="4" s="1"/>
  <c r="L8" i="4" s="1"/>
  <c r="L9" i="4" s="1"/>
  <c r="L10" i="4" s="1"/>
  <c r="L11" i="4" s="1"/>
  <c r="L12" i="4" s="1"/>
  <c r="J6" i="12"/>
  <c r="J7" i="12" s="1"/>
  <c r="J8" i="12" s="1"/>
  <c r="N6" i="8"/>
  <c r="M7" i="6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L6" i="9"/>
  <c r="L7" i="9" s="1"/>
  <c r="L6" i="5"/>
  <c r="L7" i="5" s="1"/>
  <c r="L8" i="5" s="1"/>
  <c r="L9" i="5" s="1"/>
  <c r="N6" i="10"/>
  <c r="M7" i="7"/>
  <c r="M8" i="7" s="1"/>
  <c r="M9" i="7" s="1"/>
  <c r="M10" i="7" s="1"/>
  <c r="M11" i="7" s="1"/>
  <c r="M12" i="7" s="1"/>
  <c r="M13" i="7" s="1"/>
  <c r="M14" i="7" s="1"/>
  <c r="M15" i="7" s="1"/>
  <c r="M16" i="7" s="1"/>
  <c r="M17" i="7" s="1"/>
  <c r="M18" i="7" s="1"/>
  <c r="M19" i="7" s="1"/>
  <c r="M20" i="7" s="1"/>
  <c r="M21" i="7" s="1"/>
  <c r="M22" i="7" s="1"/>
  <c r="M23" i="7" s="1"/>
  <c r="M7" i="9"/>
  <c r="M8" i="9" s="1"/>
  <c r="M9" i="9" s="1"/>
  <c r="M10" i="9" s="1"/>
  <c r="M11" i="9" s="1"/>
  <c r="M12" i="9" s="1"/>
  <c r="M13" i="9" s="1"/>
  <c r="M14" i="9" s="1"/>
  <c r="M15" i="9" s="1"/>
  <c r="M16" i="9" s="1"/>
  <c r="M17" i="9" s="1"/>
  <c r="M18" i="9" s="1"/>
  <c r="M19" i="9" s="1"/>
  <c r="M20" i="9" s="1"/>
  <c r="M21" i="9" s="1"/>
  <c r="M22" i="9" s="1"/>
  <c r="M23" i="9" s="1"/>
  <c r="L7" i="10"/>
  <c r="L8" i="10" s="1"/>
  <c r="L9" i="10" s="1"/>
  <c r="Q7" i="7"/>
  <c r="Q8" i="7" s="1"/>
  <c r="J6" i="9"/>
  <c r="J7" i="9" s="1"/>
  <c r="Q7" i="5"/>
  <c r="Q8" i="5" s="1"/>
  <c r="K7" i="7"/>
  <c r="K8" i="7" s="1"/>
  <c r="Q7" i="4"/>
  <c r="K7" i="11"/>
  <c r="N6" i="12"/>
  <c r="O6" i="12"/>
  <c r="O7" i="12" s="1"/>
  <c r="O8" i="12" s="1"/>
  <c r="O9" i="12" s="1"/>
  <c r="O10" i="12" s="1"/>
  <c r="O11" i="12" s="1"/>
  <c r="O12" i="12" s="1"/>
  <c r="O13" i="12" s="1"/>
  <c r="O14" i="12" s="1"/>
  <c r="O15" i="12" s="1"/>
  <c r="O16" i="12" s="1"/>
  <c r="O17" i="12" s="1"/>
  <c r="O18" i="12" s="1"/>
  <c r="O19" i="12" s="1"/>
  <c r="O20" i="12" s="1"/>
  <c r="O21" i="12" s="1"/>
  <c r="O22" i="12" s="1"/>
  <c r="O23" i="12" s="1"/>
  <c r="M7" i="2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K7" i="12"/>
  <c r="Q7" i="12"/>
  <c r="Q8" i="12" s="1"/>
  <c r="E15" i="12"/>
  <c r="E15" i="2"/>
  <c r="O6" i="7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L6" i="7"/>
  <c r="N6" i="7" s="1"/>
  <c r="M7" i="5"/>
  <c r="Q7" i="9"/>
  <c r="K7" i="6"/>
  <c r="Q6" i="6"/>
  <c r="J6" i="6"/>
  <c r="K7" i="4"/>
  <c r="Q7" i="2"/>
  <c r="J7" i="4"/>
  <c r="O6" i="11"/>
  <c r="O7" i="11" s="1"/>
  <c r="O8" i="11" s="1"/>
  <c r="O9" i="11" s="1"/>
  <c r="O10" i="11" s="1"/>
  <c r="O11" i="11" s="1"/>
  <c r="O12" i="11" s="1"/>
  <c r="O13" i="11" s="1"/>
  <c r="O14" i="11" s="1"/>
  <c r="O15" i="11" s="1"/>
  <c r="O16" i="11" s="1"/>
  <c r="O17" i="11" s="1"/>
  <c r="O18" i="11" s="1"/>
  <c r="O19" i="11" s="1"/>
  <c r="O20" i="11" s="1"/>
  <c r="O21" i="11" s="1"/>
  <c r="O22" i="11" s="1"/>
  <c r="O23" i="11" s="1"/>
  <c r="L6" i="11"/>
  <c r="N6" i="11" s="1"/>
  <c r="K7" i="9"/>
  <c r="K7" i="5"/>
  <c r="K7" i="2"/>
  <c r="C16" i="6"/>
  <c r="C63" i="1"/>
  <c r="C17" i="7" s="1"/>
  <c r="C16" i="11"/>
  <c r="C16" i="4"/>
  <c r="C16" i="5"/>
  <c r="C16" i="2"/>
  <c r="N6" i="2"/>
  <c r="L7" i="2"/>
  <c r="M7" i="11"/>
  <c r="M8" i="11" s="1"/>
  <c r="M9" i="11" s="1"/>
  <c r="M10" i="11" s="1"/>
  <c r="M11" i="11" s="1"/>
  <c r="M12" i="11" s="1"/>
  <c r="M13" i="11" s="1"/>
  <c r="M14" i="11" s="1"/>
  <c r="M15" i="11" s="1"/>
  <c r="M16" i="11" s="1"/>
  <c r="M17" i="11" s="1"/>
  <c r="M18" i="11" s="1"/>
  <c r="M19" i="11" s="1"/>
  <c r="M20" i="11" s="1"/>
  <c r="M21" i="11" s="1"/>
  <c r="M22" i="11" s="1"/>
  <c r="M23" i="11" s="1"/>
  <c r="K7" i="10"/>
  <c r="M7" i="10"/>
  <c r="Q7" i="10"/>
  <c r="L7" i="12"/>
  <c r="Q6" i="11"/>
  <c r="J6" i="11"/>
  <c r="K7" i="8"/>
  <c r="L6" i="6"/>
  <c r="N6" i="6" s="1"/>
  <c r="O6" i="6"/>
  <c r="O7" i="6" s="1"/>
  <c r="O8" i="6" s="1"/>
  <c r="O9" i="6" s="1"/>
  <c r="O10" i="6" s="1"/>
  <c r="O11" i="6" s="1"/>
  <c r="O12" i="6" s="1"/>
  <c r="O13" i="6" s="1"/>
  <c r="O14" i="6" s="1"/>
  <c r="O15" i="6" s="1"/>
  <c r="O16" i="6" s="1"/>
  <c r="O17" i="6" s="1"/>
  <c r="O18" i="6" s="1"/>
  <c r="O19" i="6" s="1"/>
  <c r="O20" i="6" s="1"/>
  <c r="O21" i="6" s="1"/>
  <c r="O22" i="6" s="1"/>
  <c r="O23" i="6" s="1"/>
  <c r="O8" i="5"/>
  <c r="O9" i="5" s="1"/>
  <c r="O10" i="5" s="1"/>
  <c r="O11" i="5" s="1"/>
  <c r="O12" i="5" s="1"/>
  <c r="O13" i="5" s="1"/>
  <c r="O14" i="5" s="1"/>
  <c r="O15" i="5" s="1"/>
  <c r="O16" i="5" s="1"/>
  <c r="O17" i="5" s="1"/>
  <c r="O18" i="5" s="1"/>
  <c r="O19" i="5" s="1"/>
  <c r="O20" i="5" s="1"/>
  <c r="O21" i="5" s="1"/>
  <c r="O22" i="5" s="1"/>
  <c r="O23" i="5" s="1"/>
  <c r="C16" i="8"/>
  <c r="C16" i="10"/>
  <c r="C16" i="12"/>
  <c r="C4" i="23"/>
  <c r="C4" i="22"/>
  <c r="C16" i="9"/>
  <c r="C12" i="6"/>
  <c r="C12" i="10" l="1"/>
  <c r="C12" i="9"/>
  <c r="C12" i="2"/>
  <c r="C12" i="5"/>
  <c r="C12" i="8"/>
  <c r="C12" i="11"/>
  <c r="C12" i="7"/>
  <c r="G5" i="1"/>
  <c r="C11" i="10" s="1"/>
  <c r="C12" i="4"/>
  <c r="C4" i="17"/>
  <c r="T20" i="3"/>
  <c r="G19" i="20"/>
  <c r="V18" i="17"/>
  <c r="V18" i="27"/>
  <c r="V17" i="15"/>
  <c r="V17" i="27"/>
  <c r="V19" i="27"/>
  <c r="S19" i="20"/>
  <c r="H21" i="3"/>
  <c r="H21" i="13" s="1"/>
  <c r="H21" i="14" s="1"/>
  <c r="H21" i="15" s="1"/>
  <c r="N19" i="21"/>
  <c r="P19" i="21" s="1"/>
  <c r="N20" i="21"/>
  <c r="P20" i="21" s="1"/>
  <c r="V20" i="25"/>
  <c r="V15" i="17"/>
  <c r="V21" i="21"/>
  <c r="V13" i="24"/>
  <c r="V18" i="19"/>
  <c r="N15" i="21"/>
  <c r="R18" i="21"/>
  <c r="T18" i="21" s="1"/>
  <c r="N18" i="21"/>
  <c r="P18" i="21" s="1"/>
  <c r="T21" i="3"/>
  <c r="F20" i="21"/>
  <c r="F19" i="21"/>
  <c r="F18" i="21"/>
  <c r="J18" i="21"/>
  <c r="P19" i="3"/>
  <c r="G18" i="20"/>
  <c r="R20" i="21"/>
  <c r="T20" i="21" s="1"/>
  <c r="V20" i="21" s="1"/>
  <c r="J19" i="21"/>
  <c r="R19" i="21"/>
  <c r="T19" i="21" s="1"/>
  <c r="V21" i="28"/>
  <c r="V21" i="24"/>
  <c r="V20" i="19"/>
  <c r="V21" i="26"/>
  <c r="S19" i="21"/>
  <c r="G20" i="21"/>
  <c r="G18" i="21"/>
  <c r="V19" i="25"/>
  <c r="V21" i="22"/>
  <c r="V12" i="23"/>
  <c r="G16" i="21"/>
  <c r="S18" i="21"/>
  <c r="V15" i="28"/>
  <c r="V12" i="22"/>
  <c r="V19" i="22"/>
  <c r="V18" i="22"/>
  <c r="L21" i="3"/>
  <c r="L21" i="13" s="1"/>
  <c r="L21" i="14" s="1"/>
  <c r="L21" i="15" s="1"/>
  <c r="H18" i="3"/>
  <c r="H18" i="13" s="1"/>
  <c r="H18" i="14" s="1"/>
  <c r="H18" i="15" s="1"/>
  <c r="T18" i="3"/>
  <c r="K15" i="20"/>
  <c r="K20" i="20"/>
  <c r="O19" i="20"/>
  <c r="K17" i="20"/>
  <c r="S17" i="20"/>
  <c r="K16" i="20"/>
  <c r="K15" i="21"/>
  <c r="K17" i="21"/>
  <c r="V14" i="26"/>
  <c r="V19" i="23"/>
  <c r="G17" i="20"/>
  <c r="K18" i="20"/>
  <c r="G15" i="20"/>
  <c r="S15" i="20"/>
  <c r="O20" i="20"/>
  <c r="S16" i="20"/>
  <c r="O17" i="20"/>
  <c r="O16" i="20"/>
  <c r="G21" i="21"/>
  <c r="S16" i="21"/>
  <c r="O14" i="21"/>
  <c r="V12" i="26"/>
  <c r="L18" i="3"/>
  <c r="L18" i="13" s="1"/>
  <c r="L18" i="14" s="1"/>
  <c r="L18" i="15" s="1"/>
  <c r="P20" i="3"/>
  <c r="O18" i="21"/>
  <c r="G16" i="20"/>
  <c r="K19" i="20"/>
  <c r="O15" i="20"/>
  <c r="S18" i="20"/>
  <c r="O16" i="21"/>
  <c r="V16" i="17"/>
  <c r="L15" i="17"/>
  <c r="L15" i="18" s="1"/>
  <c r="L15" i="19" s="1"/>
  <c r="H15" i="17"/>
  <c r="H15" i="18" s="1"/>
  <c r="H15" i="19" s="1"/>
  <c r="V14" i="15"/>
  <c r="V18" i="15"/>
  <c r="V19" i="14"/>
  <c r="P21" i="3"/>
  <c r="V12" i="3"/>
  <c r="X12" i="3" s="1"/>
  <c r="X12" i="13" s="1"/>
  <c r="X12" i="14" s="1"/>
  <c r="V16" i="3"/>
  <c r="X16" i="3" s="1"/>
  <c r="V13" i="3"/>
  <c r="X13" i="3" s="1"/>
  <c r="T19" i="3"/>
  <c r="V19" i="3" s="1"/>
  <c r="X19" i="3" s="1"/>
  <c r="X19" i="13" s="1"/>
  <c r="H20" i="3"/>
  <c r="H20" i="13" s="1"/>
  <c r="H20" i="14" s="1"/>
  <c r="H20" i="15" s="1"/>
  <c r="L20" i="3"/>
  <c r="L20" i="13" s="1"/>
  <c r="L20" i="14" s="1"/>
  <c r="L20" i="15" s="1"/>
  <c r="L19" i="3"/>
  <c r="L19" i="13" s="1"/>
  <c r="L19" i="14" s="1"/>
  <c r="L19" i="15" s="1"/>
  <c r="L17" i="3"/>
  <c r="L17" i="13" s="1"/>
  <c r="L17" i="14" s="1"/>
  <c r="L17" i="15" s="1"/>
  <c r="H19" i="3"/>
  <c r="H19" i="13" s="1"/>
  <c r="H19" i="14" s="1"/>
  <c r="H19" i="15" s="1"/>
  <c r="V15" i="25"/>
  <c r="N14" i="21"/>
  <c r="S21" i="21"/>
  <c r="O21" i="21"/>
  <c r="K16" i="21"/>
  <c r="O20" i="21"/>
  <c r="G15" i="21"/>
  <c r="K19" i="21"/>
  <c r="O15" i="29"/>
  <c r="S21" i="29"/>
  <c r="K14" i="29"/>
  <c r="G13" i="29"/>
  <c r="O12" i="29"/>
  <c r="S12" i="29"/>
  <c r="S17" i="29"/>
  <c r="O13" i="29"/>
  <c r="S13" i="29"/>
  <c r="G14" i="29"/>
  <c r="G15" i="29"/>
  <c r="K17" i="29"/>
  <c r="K12" i="29"/>
  <c r="O14" i="29"/>
  <c r="K13" i="29"/>
  <c r="K21" i="29"/>
  <c r="S14" i="29"/>
  <c r="S15" i="29"/>
  <c r="K15" i="29"/>
  <c r="G12" i="29"/>
  <c r="O21" i="29"/>
  <c r="O17" i="29"/>
  <c r="G17" i="29"/>
  <c r="G21" i="29"/>
  <c r="V15" i="15"/>
  <c r="V18" i="14"/>
  <c r="V13" i="17"/>
  <c r="S13" i="26"/>
  <c r="T13" i="26" s="1"/>
  <c r="K13" i="26"/>
  <c r="O17" i="26"/>
  <c r="G16" i="26"/>
  <c r="S18" i="26"/>
  <c r="G15" i="26"/>
  <c r="O13" i="26"/>
  <c r="P13" i="26" s="1"/>
  <c r="G18" i="26"/>
  <c r="K18" i="26"/>
  <c r="O16" i="26"/>
  <c r="G13" i="26"/>
  <c r="O19" i="26"/>
  <c r="O15" i="26"/>
  <c r="K19" i="26"/>
  <c r="K17" i="26"/>
  <c r="S16" i="26"/>
  <c r="O18" i="26"/>
  <c r="G19" i="26"/>
  <c r="K16" i="26"/>
  <c r="G17" i="26"/>
  <c r="S15" i="26"/>
  <c r="S17" i="26"/>
  <c r="S19" i="26"/>
  <c r="K15" i="26"/>
  <c r="F14" i="16"/>
  <c r="H14" i="16" s="1"/>
  <c r="H14" i="17" s="1"/>
  <c r="H14" i="18" s="1"/>
  <c r="H14" i="19" s="1"/>
  <c r="F17" i="16"/>
  <c r="R14" i="16"/>
  <c r="T14" i="16" s="1"/>
  <c r="R13" i="16"/>
  <c r="T13" i="16" s="1"/>
  <c r="N14" i="16"/>
  <c r="P14" i="16" s="1"/>
  <c r="J12" i="16"/>
  <c r="L12" i="16" s="1"/>
  <c r="L12" i="17" s="1"/>
  <c r="L12" i="18" s="1"/>
  <c r="L12" i="19" s="1"/>
  <c r="R19" i="16"/>
  <c r="T19" i="16" s="1"/>
  <c r="J21" i="16"/>
  <c r="J19" i="16"/>
  <c r="J14" i="16"/>
  <c r="L14" i="16" s="1"/>
  <c r="L14" i="17" s="1"/>
  <c r="L14" i="18" s="1"/>
  <c r="L14" i="19" s="1"/>
  <c r="R18" i="16"/>
  <c r="T18" i="16" s="1"/>
  <c r="R21" i="16"/>
  <c r="T21" i="16" s="1"/>
  <c r="F13" i="16"/>
  <c r="H13" i="16" s="1"/>
  <c r="H13" i="17" s="1"/>
  <c r="H13" i="18" s="1"/>
  <c r="H13" i="19" s="1"/>
  <c r="J20" i="16"/>
  <c r="N13" i="16"/>
  <c r="P13" i="16" s="1"/>
  <c r="N12" i="16"/>
  <c r="P12" i="16" s="1"/>
  <c r="F21" i="16"/>
  <c r="R12" i="16"/>
  <c r="T12" i="16" s="1"/>
  <c r="R16" i="16"/>
  <c r="T16" i="16" s="1"/>
  <c r="J17" i="16"/>
  <c r="N21" i="16"/>
  <c r="P21" i="16" s="1"/>
  <c r="F20" i="16"/>
  <c r="N17" i="16"/>
  <c r="P17" i="16" s="1"/>
  <c r="J18" i="16"/>
  <c r="R20" i="16"/>
  <c r="T20" i="16" s="1"/>
  <c r="F19" i="16"/>
  <c r="J16" i="16"/>
  <c r="L16" i="16" s="1"/>
  <c r="L16" i="17" s="1"/>
  <c r="L16" i="18" s="1"/>
  <c r="L16" i="19" s="1"/>
  <c r="L16" i="20" s="1"/>
  <c r="R17" i="16"/>
  <c r="T17" i="16" s="1"/>
  <c r="N16" i="16"/>
  <c r="P16" i="16" s="1"/>
  <c r="F12" i="16"/>
  <c r="H12" i="16" s="1"/>
  <c r="H12" i="17" s="1"/>
  <c r="H12" i="18" s="1"/>
  <c r="H12" i="19" s="1"/>
  <c r="F16" i="16"/>
  <c r="H16" i="16" s="1"/>
  <c r="H16" i="17" s="1"/>
  <c r="H16" i="18" s="1"/>
  <c r="H16" i="19" s="1"/>
  <c r="H16" i="20" s="1"/>
  <c r="F18" i="16"/>
  <c r="N20" i="16"/>
  <c r="P20" i="16" s="1"/>
  <c r="V20" i="16" s="1"/>
  <c r="J13" i="16"/>
  <c r="L13" i="16" s="1"/>
  <c r="L13" i="17" s="1"/>
  <c r="L13" i="18" s="1"/>
  <c r="L13" i="19" s="1"/>
  <c r="N18" i="16"/>
  <c r="P18" i="16" s="1"/>
  <c r="V18" i="16" s="1"/>
  <c r="N19" i="16"/>
  <c r="P19" i="16" s="1"/>
  <c r="F13" i="21"/>
  <c r="F17" i="21"/>
  <c r="J12" i="21"/>
  <c r="F12" i="21"/>
  <c r="H17" i="3"/>
  <c r="H17" i="13" s="1"/>
  <c r="H17" i="14" s="1"/>
  <c r="H17" i="15" s="1"/>
  <c r="P18" i="3"/>
  <c r="V18" i="3" s="1"/>
  <c r="X18" i="3" s="1"/>
  <c r="X18" i="13" s="1"/>
  <c r="V19" i="17"/>
  <c r="V21" i="25"/>
  <c r="V15" i="13"/>
  <c r="V12" i="24"/>
  <c r="V13" i="23"/>
  <c r="V18" i="23"/>
  <c r="V14" i="23"/>
  <c r="J17" i="21"/>
  <c r="N13" i="21"/>
  <c r="N12" i="21"/>
  <c r="P12" i="21" s="1"/>
  <c r="J15" i="21"/>
  <c r="R15" i="21"/>
  <c r="P17" i="3"/>
  <c r="O17" i="21"/>
  <c r="S17" i="21"/>
  <c r="S13" i="21"/>
  <c r="S20" i="21"/>
  <c r="K21" i="21"/>
  <c r="G13" i="21"/>
  <c r="O15" i="21"/>
  <c r="G19" i="21"/>
  <c r="O19" i="21"/>
  <c r="V16" i="13"/>
  <c r="V17" i="23"/>
  <c r="R17" i="21"/>
  <c r="T17" i="21" s="1"/>
  <c r="R16" i="21"/>
  <c r="N16" i="21"/>
  <c r="V15" i="23"/>
  <c r="R14" i="21"/>
  <c r="R13" i="21"/>
  <c r="F16" i="21"/>
  <c r="T17" i="3"/>
  <c r="V19" i="24"/>
  <c r="V13" i="25"/>
  <c r="V20" i="24"/>
  <c r="V20" i="26"/>
  <c r="V16" i="15"/>
  <c r="V16" i="23"/>
  <c r="V20" i="23"/>
  <c r="V21" i="23"/>
  <c r="V13" i="13"/>
  <c r="J13" i="21"/>
  <c r="R12" i="21"/>
  <c r="T12" i="21" s="1"/>
  <c r="N17" i="21"/>
  <c r="P17" i="21" s="1"/>
  <c r="F14" i="21"/>
  <c r="J14" i="21"/>
  <c r="F15" i="21"/>
  <c r="J16" i="21"/>
  <c r="V14" i="3"/>
  <c r="X14" i="3" s="1"/>
  <c r="X14" i="13" s="1"/>
  <c r="X14" i="14" s="1"/>
  <c r="V15" i="3"/>
  <c r="X15" i="3" s="1"/>
  <c r="O13" i="21"/>
  <c r="K14" i="21"/>
  <c r="S14" i="21"/>
  <c r="G14" i="21"/>
  <c r="K18" i="21"/>
  <c r="G17" i="21"/>
  <c r="K20" i="21"/>
  <c r="S15" i="21"/>
  <c r="R13" i="20"/>
  <c r="T13" i="20" s="1"/>
  <c r="R21" i="20"/>
  <c r="T21" i="20" s="1"/>
  <c r="J13" i="20"/>
  <c r="J21" i="20"/>
  <c r="F15" i="20"/>
  <c r="R12" i="20"/>
  <c r="T12" i="20" s="1"/>
  <c r="F12" i="20"/>
  <c r="N15" i="20"/>
  <c r="R17" i="20"/>
  <c r="T17" i="20" s="1"/>
  <c r="J14" i="20"/>
  <c r="J17" i="20"/>
  <c r="N14" i="20"/>
  <c r="P14" i="20" s="1"/>
  <c r="R15" i="20"/>
  <c r="N13" i="20"/>
  <c r="P13" i="20" s="1"/>
  <c r="F13" i="20"/>
  <c r="N17" i="20"/>
  <c r="P17" i="20" s="1"/>
  <c r="F14" i="20"/>
  <c r="F17" i="20"/>
  <c r="J15" i="20"/>
  <c r="R14" i="20"/>
  <c r="T14" i="20" s="1"/>
  <c r="J12" i="20"/>
  <c r="N21" i="20"/>
  <c r="P21" i="20" s="1"/>
  <c r="F21" i="20"/>
  <c r="N12" i="20"/>
  <c r="P12" i="20" s="1"/>
  <c r="V17" i="13"/>
  <c r="J19" i="29"/>
  <c r="N16" i="29"/>
  <c r="P16" i="29" s="1"/>
  <c r="F17" i="29"/>
  <c r="N17" i="29"/>
  <c r="R17" i="29"/>
  <c r="J18" i="29"/>
  <c r="R18" i="29"/>
  <c r="T18" i="29" s="1"/>
  <c r="F16" i="29"/>
  <c r="N20" i="29"/>
  <c r="P20" i="29" s="1"/>
  <c r="F15" i="29"/>
  <c r="N18" i="29"/>
  <c r="P18" i="29" s="1"/>
  <c r="N15" i="29"/>
  <c r="P15" i="29" s="1"/>
  <c r="J17" i="29"/>
  <c r="J15" i="29"/>
  <c r="R19" i="29"/>
  <c r="T19" i="29" s="1"/>
  <c r="R15" i="29"/>
  <c r="T15" i="29" s="1"/>
  <c r="F19" i="29"/>
  <c r="F18" i="29"/>
  <c r="F20" i="29"/>
  <c r="R20" i="29"/>
  <c r="T20" i="29" s="1"/>
  <c r="J16" i="29"/>
  <c r="R16" i="29"/>
  <c r="T16" i="29" s="1"/>
  <c r="N19" i="29"/>
  <c r="P19" i="29" s="1"/>
  <c r="V19" i="29" s="1"/>
  <c r="J20" i="29"/>
  <c r="S18" i="25"/>
  <c r="T18" i="25" s="1"/>
  <c r="S19" i="25"/>
  <c r="K19" i="25"/>
  <c r="O12" i="25"/>
  <c r="S14" i="25"/>
  <c r="T14" i="25" s="1"/>
  <c r="K21" i="25"/>
  <c r="S17" i="25"/>
  <c r="T17" i="25" s="1"/>
  <c r="O16" i="25"/>
  <c r="P16" i="25" s="1"/>
  <c r="G17" i="25"/>
  <c r="G16" i="25"/>
  <c r="K18" i="25"/>
  <c r="O19" i="25"/>
  <c r="G19" i="25"/>
  <c r="S16" i="25"/>
  <c r="T16" i="25" s="1"/>
  <c r="K13" i="25"/>
  <c r="G12" i="25"/>
  <c r="O17" i="25"/>
  <c r="P17" i="25" s="1"/>
  <c r="O14" i="25"/>
  <c r="P14" i="25" s="1"/>
  <c r="S13" i="25"/>
  <c r="K17" i="25"/>
  <c r="G18" i="25"/>
  <c r="K16" i="25"/>
  <c r="G13" i="25"/>
  <c r="S20" i="25"/>
  <c r="S12" i="25"/>
  <c r="O20" i="25"/>
  <c r="O21" i="25"/>
  <c r="O13" i="25"/>
  <c r="O18" i="25"/>
  <c r="P18" i="25" s="1"/>
  <c r="G20" i="25"/>
  <c r="G21" i="25"/>
  <c r="K20" i="25"/>
  <c r="K12" i="25"/>
  <c r="K14" i="25"/>
  <c r="G14" i="25"/>
  <c r="S21" i="25"/>
  <c r="L7" i="7"/>
  <c r="L8" i="7" s="1"/>
  <c r="N8" i="7" s="1"/>
  <c r="N6" i="4"/>
  <c r="N6" i="9"/>
  <c r="N6" i="5"/>
  <c r="N7" i="5"/>
  <c r="N7" i="8"/>
  <c r="N9" i="4"/>
  <c r="N7" i="7"/>
  <c r="M10" i="4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N7" i="4"/>
  <c r="N8" i="4"/>
  <c r="J9" i="7"/>
  <c r="J10" i="7" s="1"/>
  <c r="J9" i="12"/>
  <c r="J10" i="12" s="1"/>
  <c r="N7" i="2"/>
  <c r="K8" i="12"/>
  <c r="K9" i="12" s="1"/>
  <c r="K8" i="4"/>
  <c r="Q9" i="8"/>
  <c r="K9" i="7"/>
  <c r="K10" i="7" s="1"/>
  <c r="K8" i="11"/>
  <c r="Q8" i="4"/>
  <c r="L8" i="2"/>
  <c r="L9" i="2" s="1"/>
  <c r="C17" i="9"/>
  <c r="C4" i="24"/>
  <c r="J8" i="10"/>
  <c r="C17" i="12"/>
  <c r="C17" i="8"/>
  <c r="C17" i="11"/>
  <c r="C17" i="5"/>
  <c r="C70" i="1"/>
  <c r="C17" i="10"/>
  <c r="C17" i="6"/>
  <c r="L13" i="4"/>
  <c r="C11" i="8"/>
  <c r="C33" i="1"/>
  <c r="C11" i="2"/>
  <c r="C4" i="16"/>
  <c r="K9" i="4"/>
  <c r="K8" i="9"/>
  <c r="Q8" i="2"/>
  <c r="L13" i="8"/>
  <c r="L10" i="5"/>
  <c r="C11" i="11"/>
  <c r="J7" i="11"/>
  <c r="N7" i="10"/>
  <c r="M8" i="10"/>
  <c r="L10" i="10"/>
  <c r="Q9" i="12"/>
  <c r="K8" i="2"/>
  <c r="J8" i="2"/>
  <c r="J8" i="9"/>
  <c r="J8" i="5"/>
  <c r="M8" i="5"/>
  <c r="N7" i="12"/>
  <c r="L8" i="12"/>
  <c r="L8" i="9"/>
  <c r="N7" i="9"/>
  <c r="J8" i="4"/>
  <c r="Q7" i="6"/>
  <c r="J9" i="8"/>
  <c r="C17" i="2"/>
  <c r="K8" i="8"/>
  <c r="Q8" i="10"/>
  <c r="K8" i="6"/>
  <c r="C17" i="4"/>
  <c r="L7" i="6"/>
  <c r="Q7" i="11"/>
  <c r="M9" i="8"/>
  <c r="N8" i="8"/>
  <c r="K8" i="10"/>
  <c r="K8" i="5"/>
  <c r="L7" i="11"/>
  <c r="J7" i="6"/>
  <c r="Q8" i="9"/>
  <c r="Q9" i="7"/>
  <c r="Q9" i="5"/>
  <c r="V20" i="3" l="1"/>
  <c r="X20" i="3" s="1"/>
  <c r="X20" i="13" s="1"/>
  <c r="X20" i="14" s="1"/>
  <c r="X20" i="15" s="1"/>
  <c r="P14" i="21"/>
  <c r="L21" i="16"/>
  <c r="L21" i="17" s="1"/>
  <c r="L21" i="18" s="1"/>
  <c r="L21" i="19" s="1"/>
  <c r="C11" i="12"/>
  <c r="C11" i="9"/>
  <c r="C11" i="5"/>
  <c r="C11" i="4"/>
  <c r="C11" i="7"/>
  <c r="C11" i="6"/>
  <c r="V18" i="29"/>
  <c r="P15" i="21"/>
  <c r="X14" i="15"/>
  <c r="T15" i="20"/>
  <c r="P16" i="21"/>
  <c r="H21" i="16"/>
  <c r="H21" i="17" s="1"/>
  <c r="H21" i="18" s="1"/>
  <c r="H21" i="19" s="1"/>
  <c r="V19" i="21"/>
  <c r="V18" i="21"/>
  <c r="P15" i="20"/>
  <c r="T16" i="21"/>
  <c r="V16" i="21" s="1"/>
  <c r="V21" i="3"/>
  <c r="X21" i="3" s="1"/>
  <c r="X21" i="13" s="1"/>
  <c r="X21" i="14" s="1"/>
  <c r="X21" i="15" s="1"/>
  <c r="X15" i="13"/>
  <c r="X15" i="14" s="1"/>
  <c r="X15" i="15" s="1"/>
  <c r="X15" i="16" s="1"/>
  <c r="X15" i="17" s="1"/>
  <c r="X15" i="18" s="1"/>
  <c r="X15" i="19" s="1"/>
  <c r="H18" i="16"/>
  <c r="H18" i="17" s="1"/>
  <c r="H18" i="18" s="1"/>
  <c r="H18" i="19" s="1"/>
  <c r="H18" i="20" s="1"/>
  <c r="H18" i="21" s="1"/>
  <c r="H18" i="22" s="1"/>
  <c r="H18" i="23" s="1"/>
  <c r="H18" i="24" s="1"/>
  <c r="H18" i="25" s="1"/>
  <c r="H18" i="26" s="1"/>
  <c r="H18" i="27" s="1"/>
  <c r="H18" i="28" s="1"/>
  <c r="H18" i="29" s="1"/>
  <c r="L18" i="16"/>
  <c r="L18" i="17" s="1"/>
  <c r="L18" i="18" s="1"/>
  <c r="L18" i="19" s="1"/>
  <c r="L18" i="20" s="1"/>
  <c r="L18" i="21" s="1"/>
  <c r="L18" i="22" s="1"/>
  <c r="L18" i="23" s="1"/>
  <c r="L18" i="24" s="1"/>
  <c r="L18" i="25" s="1"/>
  <c r="L18" i="26" s="1"/>
  <c r="L18" i="27" s="1"/>
  <c r="L18" i="28" s="1"/>
  <c r="L18" i="29" s="1"/>
  <c r="X16" i="13"/>
  <c r="X16" i="14" s="1"/>
  <c r="X16" i="15" s="1"/>
  <c r="P17" i="29"/>
  <c r="H15" i="20"/>
  <c r="H15" i="21" s="1"/>
  <c r="H15" i="22" s="1"/>
  <c r="H15" i="23" s="1"/>
  <c r="H15" i="24" s="1"/>
  <c r="H15" i="25" s="1"/>
  <c r="H15" i="26" s="1"/>
  <c r="H15" i="27" s="1"/>
  <c r="H15" i="28" s="1"/>
  <c r="H15" i="29" s="1"/>
  <c r="V13" i="16"/>
  <c r="X19" i="14"/>
  <c r="X19" i="15" s="1"/>
  <c r="X18" i="14"/>
  <c r="X18" i="15" s="1"/>
  <c r="X18" i="16" s="1"/>
  <c r="X18" i="17" s="1"/>
  <c r="X18" i="18" s="1"/>
  <c r="X18" i="19" s="1"/>
  <c r="X18" i="20" s="1"/>
  <c r="X18" i="21" s="1"/>
  <c r="X18" i="22" s="1"/>
  <c r="X18" i="23" s="1"/>
  <c r="X18" i="24" s="1"/>
  <c r="H17" i="16"/>
  <c r="H17" i="17" s="1"/>
  <c r="H17" i="18" s="1"/>
  <c r="H17" i="19" s="1"/>
  <c r="H17" i="20" s="1"/>
  <c r="H17" i="21" s="1"/>
  <c r="H17" i="22" s="1"/>
  <c r="H17" i="23" s="1"/>
  <c r="H17" i="24" s="1"/>
  <c r="H17" i="25" s="1"/>
  <c r="H17" i="26" s="1"/>
  <c r="H17" i="27" s="1"/>
  <c r="H17" i="28" s="1"/>
  <c r="H17" i="29" s="1"/>
  <c r="V17" i="25"/>
  <c r="L17" i="16"/>
  <c r="L17" i="17" s="1"/>
  <c r="L17" i="18" s="1"/>
  <c r="L17" i="19" s="1"/>
  <c r="L17" i="20" s="1"/>
  <c r="L17" i="21" s="1"/>
  <c r="L17" i="22" s="1"/>
  <c r="L17" i="23" s="1"/>
  <c r="L17" i="24" s="1"/>
  <c r="L17" i="25" s="1"/>
  <c r="L17" i="26" s="1"/>
  <c r="L17" i="27" s="1"/>
  <c r="L17" i="28" s="1"/>
  <c r="L17" i="29" s="1"/>
  <c r="T14" i="21"/>
  <c r="V14" i="21" s="1"/>
  <c r="T15" i="21"/>
  <c r="V16" i="25"/>
  <c r="L15" i="20"/>
  <c r="L15" i="21" s="1"/>
  <c r="L15" i="22" s="1"/>
  <c r="L15" i="23" s="1"/>
  <c r="L15" i="24" s="1"/>
  <c r="L15" i="25" s="1"/>
  <c r="L15" i="26" s="1"/>
  <c r="L15" i="27" s="1"/>
  <c r="L15" i="28" s="1"/>
  <c r="L15" i="29" s="1"/>
  <c r="P13" i="21"/>
  <c r="V21" i="20"/>
  <c r="V21" i="16"/>
  <c r="X20" i="16"/>
  <c r="X20" i="17" s="1"/>
  <c r="X20" i="18" s="1"/>
  <c r="X20" i="19" s="1"/>
  <c r="X20" i="20" s="1"/>
  <c r="X20" i="21" s="1"/>
  <c r="X20" i="22" s="1"/>
  <c r="X20" i="23" s="1"/>
  <c r="X20" i="24" s="1"/>
  <c r="X20" i="25" s="1"/>
  <c r="X20" i="26" s="1"/>
  <c r="X20" i="27" s="1"/>
  <c r="X20" i="28" s="1"/>
  <c r="V16" i="16"/>
  <c r="V14" i="16"/>
  <c r="V17" i="16"/>
  <c r="H19" i="16"/>
  <c r="H19" i="17" s="1"/>
  <c r="H19" i="18" s="1"/>
  <c r="H19" i="19" s="1"/>
  <c r="H19" i="20" s="1"/>
  <c r="H19" i="21" s="1"/>
  <c r="H19" i="22" s="1"/>
  <c r="H19" i="23" s="1"/>
  <c r="H19" i="24" s="1"/>
  <c r="H19" i="25" s="1"/>
  <c r="H19" i="26" s="1"/>
  <c r="H19" i="27" s="1"/>
  <c r="H19" i="28" s="1"/>
  <c r="H19" i="29" s="1"/>
  <c r="L19" i="16"/>
  <c r="L19" i="17" s="1"/>
  <c r="L19" i="18" s="1"/>
  <c r="L19" i="19" s="1"/>
  <c r="L19" i="20" s="1"/>
  <c r="L19" i="21" s="1"/>
  <c r="L19" i="22" s="1"/>
  <c r="L19" i="23" s="1"/>
  <c r="L19" i="24" s="1"/>
  <c r="L19" i="25" s="1"/>
  <c r="L19" i="26" s="1"/>
  <c r="L19" i="27" s="1"/>
  <c r="L19" i="28" s="1"/>
  <c r="L19" i="29" s="1"/>
  <c r="X13" i="13"/>
  <c r="X13" i="14" s="1"/>
  <c r="X13" i="15" s="1"/>
  <c r="H20" i="16"/>
  <c r="H20" i="17" s="1"/>
  <c r="H20" i="18" s="1"/>
  <c r="H20" i="19" s="1"/>
  <c r="H20" i="20" s="1"/>
  <c r="H20" i="21" s="1"/>
  <c r="H20" i="22" s="1"/>
  <c r="H20" i="23" s="1"/>
  <c r="H20" i="24" s="1"/>
  <c r="H20" i="25" s="1"/>
  <c r="H20" i="26" s="1"/>
  <c r="H20" i="27" s="1"/>
  <c r="H20" i="28" s="1"/>
  <c r="H20" i="29" s="1"/>
  <c r="V17" i="3"/>
  <c r="X17" i="3" s="1"/>
  <c r="X17" i="13" s="1"/>
  <c r="X17" i="14" s="1"/>
  <c r="X17" i="15" s="1"/>
  <c r="L20" i="16"/>
  <c r="L20" i="17" s="1"/>
  <c r="L20" i="18" s="1"/>
  <c r="L20" i="19" s="1"/>
  <c r="L20" i="20" s="1"/>
  <c r="L20" i="21" s="1"/>
  <c r="L20" i="22" s="1"/>
  <c r="L20" i="23" s="1"/>
  <c r="L20" i="24" s="1"/>
  <c r="L20" i="25" s="1"/>
  <c r="L20" i="26" s="1"/>
  <c r="L20" i="27" s="1"/>
  <c r="L20" i="28" s="1"/>
  <c r="L20" i="29" s="1"/>
  <c r="V17" i="20"/>
  <c r="V13" i="20"/>
  <c r="L13" i="20"/>
  <c r="L13" i="21" s="1"/>
  <c r="L13" i="22" s="1"/>
  <c r="L13" i="23" s="1"/>
  <c r="L13" i="24" s="1"/>
  <c r="L13" i="25" s="1"/>
  <c r="L13" i="26" s="1"/>
  <c r="L13" i="27" s="1"/>
  <c r="L13" i="28" s="1"/>
  <c r="L13" i="29" s="1"/>
  <c r="L14" i="20"/>
  <c r="L14" i="21" s="1"/>
  <c r="L14" i="22" s="1"/>
  <c r="L14" i="23" s="1"/>
  <c r="L14" i="24" s="1"/>
  <c r="L14" i="25" s="1"/>
  <c r="L14" i="26" s="1"/>
  <c r="L14" i="27" s="1"/>
  <c r="L14" i="28" s="1"/>
  <c r="L14" i="29" s="1"/>
  <c r="L12" i="20"/>
  <c r="L12" i="21" s="1"/>
  <c r="L12" i="22" s="1"/>
  <c r="L12" i="23" s="1"/>
  <c r="L12" i="24" s="1"/>
  <c r="L12" i="25" s="1"/>
  <c r="L12" i="26" s="1"/>
  <c r="L12" i="27" s="1"/>
  <c r="L12" i="28" s="1"/>
  <c r="L12" i="29" s="1"/>
  <c r="H21" i="20"/>
  <c r="H21" i="21" s="1"/>
  <c r="H21" i="22" s="1"/>
  <c r="H21" i="23" s="1"/>
  <c r="H21" i="24" s="1"/>
  <c r="H21" i="25" s="1"/>
  <c r="H21" i="26" s="1"/>
  <c r="H21" i="27" s="1"/>
  <c r="H21" i="28" s="1"/>
  <c r="H21" i="29" s="1"/>
  <c r="H13" i="20"/>
  <c r="H13" i="21" s="1"/>
  <c r="H13" i="22" s="1"/>
  <c r="H13" i="23" s="1"/>
  <c r="H13" i="24" s="1"/>
  <c r="H13" i="25" s="1"/>
  <c r="H13" i="26" s="1"/>
  <c r="H13" i="27" s="1"/>
  <c r="H13" i="28" s="1"/>
  <c r="H13" i="29" s="1"/>
  <c r="H14" i="20"/>
  <c r="H14" i="21" s="1"/>
  <c r="H14" i="22" s="1"/>
  <c r="H14" i="23" s="1"/>
  <c r="H14" i="24" s="1"/>
  <c r="H14" i="25" s="1"/>
  <c r="H14" i="26" s="1"/>
  <c r="H14" i="27" s="1"/>
  <c r="H14" i="28" s="1"/>
  <c r="H14" i="29" s="1"/>
  <c r="H12" i="20"/>
  <c r="H12" i="21" s="1"/>
  <c r="H12" i="22" s="1"/>
  <c r="H12" i="23" s="1"/>
  <c r="H12" i="24" s="1"/>
  <c r="H12" i="25" s="1"/>
  <c r="H12" i="26" s="1"/>
  <c r="H12" i="27" s="1"/>
  <c r="H12" i="28" s="1"/>
  <c r="H12" i="29" s="1"/>
  <c r="L21" i="20"/>
  <c r="L21" i="21" s="1"/>
  <c r="L21" i="22" s="1"/>
  <c r="L21" i="23" s="1"/>
  <c r="L21" i="24" s="1"/>
  <c r="L21" i="25" s="1"/>
  <c r="L21" i="26" s="1"/>
  <c r="L21" i="27" s="1"/>
  <c r="L21" i="28" s="1"/>
  <c r="L21" i="29" s="1"/>
  <c r="V17" i="21"/>
  <c r="L16" i="21"/>
  <c r="L16" i="22" s="1"/>
  <c r="L16" i="23" s="1"/>
  <c r="L16" i="24" s="1"/>
  <c r="L16" i="25" s="1"/>
  <c r="L16" i="26" s="1"/>
  <c r="L16" i="27" s="1"/>
  <c r="L16" i="28" s="1"/>
  <c r="L16" i="29" s="1"/>
  <c r="H16" i="21"/>
  <c r="H16" i="22" s="1"/>
  <c r="H16" i="23" s="1"/>
  <c r="H16" i="24" s="1"/>
  <c r="H16" i="25" s="1"/>
  <c r="H16" i="26" s="1"/>
  <c r="H16" i="27" s="1"/>
  <c r="H16" i="28" s="1"/>
  <c r="H16" i="29" s="1"/>
  <c r="T13" i="21"/>
  <c r="V19" i="16"/>
  <c r="V12" i="16"/>
  <c r="T17" i="29"/>
  <c r="V15" i="29"/>
  <c r="V18" i="25"/>
  <c r="V16" i="29"/>
  <c r="V12" i="20"/>
  <c r="V14" i="20"/>
  <c r="V12" i="21"/>
  <c r="V13" i="26"/>
  <c r="V14" i="25"/>
  <c r="V20" i="29"/>
  <c r="L9" i="7"/>
  <c r="X12" i="15"/>
  <c r="N11" i="4"/>
  <c r="N10" i="4"/>
  <c r="N12" i="4"/>
  <c r="N8" i="2"/>
  <c r="Q10" i="8"/>
  <c r="Q9" i="4"/>
  <c r="K9" i="11"/>
  <c r="Q9" i="9"/>
  <c r="K9" i="5"/>
  <c r="J10" i="8"/>
  <c r="Q10" i="12"/>
  <c r="K10" i="4"/>
  <c r="C18" i="5"/>
  <c r="C18" i="12"/>
  <c r="C18" i="2"/>
  <c r="C18" i="9"/>
  <c r="C18" i="10"/>
  <c r="C18" i="6"/>
  <c r="C18" i="7"/>
  <c r="C18" i="11"/>
  <c r="C77" i="1"/>
  <c r="C18" i="4"/>
  <c r="C18" i="8"/>
  <c r="C4" i="25"/>
  <c r="Q10" i="5"/>
  <c r="K9" i="10"/>
  <c r="L9" i="9"/>
  <c r="N8" i="9"/>
  <c r="J9" i="5"/>
  <c r="J8" i="11"/>
  <c r="L11" i="5"/>
  <c r="Q9" i="2"/>
  <c r="L10" i="2"/>
  <c r="N9" i="2"/>
  <c r="J9" i="4"/>
  <c r="K11" i="7"/>
  <c r="N13" i="4"/>
  <c r="L14" i="4"/>
  <c r="Q10" i="7"/>
  <c r="J8" i="6"/>
  <c r="J11" i="12"/>
  <c r="N7" i="6"/>
  <c r="L8" i="6"/>
  <c r="K9" i="6"/>
  <c r="K9" i="8"/>
  <c r="Q8" i="6"/>
  <c r="N9" i="7"/>
  <c r="L10" i="7"/>
  <c r="N8" i="12"/>
  <c r="L9" i="12"/>
  <c r="J11" i="7"/>
  <c r="J9" i="2"/>
  <c r="K9" i="2"/>
  <c r="L11" i="10"/>
  <c r="Q8" i="11"/>
  <c r="L8" i="11"/>
  <c r="N7" i="11"/>
  <c r="M10" i="8"/>
  <c r="N9" i="8"/>
  <c r="Q9" i="10"/>
  <c r="M9" i="5"/>
  <c r="N8" i="5"/>
  <c r="J9" i="9"/>
  <c r="K10" i="12"/>
  <c r="M9" i="10"/>
  <c r="N8" i="10"/>
  <c r="L14" i="8"/>
  <c r="K9" i="9"/>
  <c r="C10" i="2"/>
  <c r="C26" i="1"/>
  <c r="C10" i="7"/>
  <c r="C10" i="11"/>
  <c r="C10" i="6"/>
  <c r="C10" i="9"/>
  <c r="C10" i="5"/>
  <c r="C10" i="10"/>
  <c r="C4" i="15"/>
  <c r="C10" i="12"/>
  <c r="C10" i="4"/>
  <c r="C10" i="8"/>
  <c r="J9" i="10"/>
  <c r="V15" i="21" l="1"/>
  <c r="V15" i="20"/>
  <c r="X14" i="16"/>
  <c r="X14" i="17" s="1"/>
  <c r="X14" i="18" s="1"/>
  <c r="X14" i="19" s="1"/>
  <c r="X14" i="20" s="1"/>
  <c r="X14" i="21" s="1"/>
  <c r="X14" i="22" s="1"/>
  <c r="X14" i="23" s="1"/>
  <c r="X14" i="24" s="1"/>
  <c r="X14" i="25" s="1"/>
  <c r="X14" i="26" s="1"/>
  <c r="X14" i="27" s="1"/>
  <c r="X14" i="28" s="1"/>
  <c r="X14" i="29" s="1"/>
  <c r="X13" i="16"/>
  <c r="X13" i="17" s="1"/>
  <c r="X13" i="18" s="1"/>
  <c r="X13" i="19" s="1"/>
  <c r="X13" i="20" s="1"/>
  <c r="X19" i="16"/>
  <c r="X19" i="17" s="1"/>
  <c r="X19" i="18" s="1"/>
  <c r="X19" i="19" s="1"/>
  <c r="X19" i="20" s="1"/>
  <c r="X19" i="21" s="1"/>
  <c r="X19" i="22" s="1"/>
  <c r="X19" i="23" s="1"/>
  <c r="X19" i="24" s="1"/>
  <c r="X19" i="25" s="1"/>
  <c r="X19" i="26" s="1"/>
  <c r="X19" i="27" s="1"/>
  <c r="X19" i="28" s="1"/>
  <c r="X19" i="29" s="1"/>
  <c r="X16" i="16"/>
  <c r="X16" i="17" s="1"/>
  <c r="X16" i="18" s="1"/>
  <c r="X16" i="19" s="1"/>
  <c r="X16" i="20" s="1"/>
  <c r="X16" i="21" s="1"/>
  <c r="X16" i="22" s="1"/>
  <c r="X16" i="23" s="1"/>
  <c r="X16" i="24" s="1"/>
  <c r="X16" i="25" s="1"/>
  <c r="X16" i="26" s="1"/>
  <c r="X16" i="27" s="1"/>
  <c r="X16" i="28" s="1"/>
  <c r="X16" i="29" s="1"/>
  <c r="X21" i="16"/>
  <c r="X21" i="17" s="1"/>
  <c r="X21" i="18" s="1"/>
  <c r="X21" i="19" s="1"/>
  <c r="X21" i="20" s="1"/>
  <c r="X21" i="21" s="1"/>
  <c r="X21" i="22" s="1"/>
  <c r="X21" i="23" s="1"/>
  <c r="X21" i="24" s="1"/>
  <c r="X21" i="25" s="1"/>
  <c r="X21" i="26" s="1"/>
  <c r="X21" i="27" s="1"/>
  <c r="X21" i="28" s="1"/>
  <c r="X21" i="29" s="1"/>
  <c r="V17" i="29"/>
  <c r="V13" i="21"/>
  <c r="X20" i="29"/>
  <c r="X17" i="16"/>
  <c r="X17" i="17" s="1"/>
  <c r="X17" i="18" s="1"/>
  <c r="X17" i="19" s="1"/>
  <c r="X17" i="20" s="1"/>
  <c r="X17" i="21" s="1"/>
  <c r="X17" i="22" s="1"/>
  <c r="X17" i="23" s="1"/>
  <c r="X17" i="24" s="1"/>
  <c r="X17" i="25" s="1"/>
  <c r="X17" i="26" s="1"/>
  <c r="X17" i="27" s="1"/>
  <c r="X17" i="28" s="1"/>
  <c r="X18" i="25"/>
  <c r="X18" i="26" s="1"/>
  <c r="X18" i="27" s="1"/>
  <c r="X18" i="28" s="1"/>
  <c r="X18" i="29" s="1"/>
  <c r="X15" i="20"/>
  <c r="X15" i="21" s="1"/>
  <c r="X15" i="22" s="1"/>
  <c r="X15" i="23" s="1"/>
  <c r="X15" i="24" s="1"/>
  <c r="X15" i="25" s="1"/>
  <c r="X15" i="26" s="1"/>
  <c r="X15" i="27" s="1"/>
  <c r="X15" i="28" s="1"/>
  <c r="X15" i="29" s="1"/>
  <c r="X12" i="16"/>
  <c r="Q11" i="8"/>
  <c r="K10" i="11"/>
  <c r="Q10" i="4"/>
  <c r="N9" i="12"/>
  <c r="L10" i="12"/>
  <c r="J9" i="6"/>
  <c r="Q9" i="11"/>
  <c r="L12" i="10"/>
  <c r="K10" i="6"/>
  <c r="J12" i="12"/>
  <c r="Q10" i="2"/>
  <c r="N9" i="9"/>
  <c r="L10" i="9"/>
  <c r="Q11" i="5"/>
  <c r="C19" i="12"/>
  <c r="C19" i="4"/>
  <c r="C19" i="11"/>
  <c r="C19" i="8"/>
  <c r="C19" i="2"/>
  <c r="C19" i="6"/>
  <c r="G49" i="1"/>
  <c r="C19" i="10"/>
  <c r="C19" i="9"/>
  <c r="C19" i="7"/>
  <c r="C4" i="26"/>
  <c r="C19" i="5"/>
  <c r="Q11" i="12"/>
  <c r="J10" i="2"/>
  <c r="N14" i="4"/>
  <c r="L15" i="4"/>
  <c r="J10" i="4"/>
  <c r="J9" i="11"/>
  <c r="K10" i="5"/>
  <c r="M10" i="10"/>
  <c r="N9" i="10"/>
  <c r="N8" i="11"/>
  <c r="L9" i="11"/>
  <c r="C19" i="1"/>
  <c r="C4" i="13" s="1"/>
  <c r="C9" i="5"/>
  <c r="C9" i="2"/>
  <c r="C9" i="9"/>
  <c r="C9" i="4"/>
  <c r="C9" i="10"/>
  <c r="C9" i="7"/>
  <c r="C9" i="8"/>
  <c r="C9" i="6"/>
  <c r="C9" i="11"/>
  <c r="C4" i="14"/>
  <c r="C9" i="12"/>
  <c r="K10" i="2"/>
  <c r="J12" i="7"/>
  <c r="N10" i="7"/>
  <c r="L11" i="7"/>
  <c r="L9" i="6"/>
  <c r="N8" i="6"/>
  <c r="K12" i="7"/>
  <c r="L12" i="5"/>
  <c r="J10" i="5"/>
  <c r="K10" i="10"/>
  <c r="Q10" i="9"/>
  <c r="J10" i="9"/>
  <c r="Q9" i="6"/>
  <c r="K10" i="9"/>
  <c r="Q10" i="10"/>
  <c r="J10" i="10"/>
  <c r="L15" i="8"/>
  <c r="K11" i="12"/>
  <c r="M10" i="5"/>
  <c r="N9" i="5"/>
  <c r="N10" i="8"/>
  <c r="M11" i="8"/>
  <c r="K10" i="8"/>
  <c r="Q11" i="7"/>
  <c r="L11" i="2"/>
  <c r="N10" i="2"/>
  <c r="K11" i="4"/>
  <c r="J11" i="8"/>
  <c r="X13" i="21" l="1"/>
  <c r="X13" i="22" s="1"/>
  <c r="X13" i="23" s="1"/>
  <c r="X13" i="24" s="1"/>
  <c r="X13" i="25" s="1"/>
  <c r="X13" i="26" s="1"/>
  <c r="X13" i="27" s="1"/>
  <c r="X13" i="28" s="1"/>
  <c r="X13" i="29" s="1"/>
  <c r="X17" i="29"/>
  <c r="X12" i="17"/>
  <c r="X12" i="18" s="1"/>
  <c r="X12" i="19" s="1"/>
  <c r="X12" i="20" s="1"/>
  <c r="X12" i="21" s="1"/>
  <c r="X12" i="22" s="1"/>
  <c r="X12" i="23" s="1"/>
  <c r="X12" i="24" s="1"/>
  <c r="X12" i="25" s="1"/>
  <c r="X12" i="26" s="1"/>
  <c r="X12" i="27" s="1"/>
  <c r="X12" i="28" s="1"/>
  <c r="X12" i="29" s="1"/>
  <c r="Q12" i="8"/>
  <c r="Q11" i="4"/>
  <c r="K11" i="11"/>
  <c r="Q10" i="6"/>
  <c r="J13" i="12"/>
  <c r="Q12" i="7"/>
  <c r="L16" i="8"/>
  <c r="K11" i="2"/>
  <c r="C8" i="4"/>
  <c r="C8" i="8"/>
  <c r="C8" i="12"/>
  <c r="C8" i="11"/>
  <c r="C8" i="10"/>
  <c r="C8" i="5"/>
  <c r="C8" i="9"/>
  <c r="C8" i="6"/>
  <c r="C8" i="7"/>
  <c r="C8" i="2"/>
  <c r="C12" i="1"/>
  <c r="M11" i="10"/>
  <c r="N10" i="10"/>
  <c r="Q12" i="12"/>
  <c r="L13" i="10"/>
  <c r="J10" i="6"/>
  <c r="K12" i="4"/>
  <c r="K11" i="8"/>
  <c r="J11" i="5"/>
  <c r="N11" i="7"/>
  <c r="L12" i="7"/>
  <c r="N15" i="4"/>
  <c r="L16" i="4"/>
  <c r="L11" i="9"/>
  <c r="N10" i="9"/>
  <c r="Q11" i="10"/>
  <c r="N11" i="8"/>
  <c r="M12" i="8"/>
  <c r="K11" i="9"/>
  <c r="J11" i="9"/>
  <c r="L13" i="5"/>
  <c r="L10" i="11"/>
  <c r="N9" i="11"/>
  <c r="K11" i="5"/>
  <c r="J11" i="2"/>
  <c r="Q11" i="2"/>
  <c r="Q10" i="11"/>
  <c r="N10" i="12"/>
  <c r="L11" i="12"/>
  <c r="Q11" i="9"/>
  <c r="K13" i="7"/>
  <c r="J10" i="11"/>
  <c r="M11" i="5"/>
  <c r="N10" i="5"/>
  <c r="J12" i="8"/>
  <c r="L12" i="2"/>
  <c r="N11" i="2"/>
  <c r="K12" i="12"/>
  <c r="J11" i="10"/>
  <c r="K11" i="10"/>
  <c r="N9" i="6"/>
  <c r="L10" i="6"/>
  <c r="J13" i="7"/>
  <c r="J11" i="4"/>
  <c r="C20" i="12"/>
  <c r="C20" i="4"/>
  <c r="C20" i="8"/>
  <c r="C20" i="11"/>
  <c r="C20" i="9"/>
  <c r="C4" i="27"/>
  <c r="C20" i="5"/>
  <c r="C20" i="6"/>
  <c r="C20" i="2"/>
  <c r="C20" i="10"/>
  <c r="C20" i="7"/>
  <c r="G56" i="1"/>
  <c r="Q12" i="5"/>
  <c r="K11" i="6"/>
  <c r="Q13" i="8" l="1"/>
  <c r="K12" i="11"/>
  <c r="Q12" i="4"/>
  <c r="J11" i="11"/>
  <c r="Q12" i="2"/>
  <c r="J12" i="9"/>
  <c r="J12" i="5"/>
  <c r="J14" i="7"/>
  <c r="J13" i="8"/>
  <c r="Q12" i="10"/>
  <c r="L14" i="10"/>
  <c r="M12" i="10"/>
  <c r="N11" i="10"/>
  <c r="J14" i="12"/>
  <c r="K12" i="10"/>
  <c r="N11" i="12"/>
  <c r="L12" i="12"/>
  <c r="L17" i="8"/>
  <c r="K13" i="12"/>
  <c r="C21" i="5"/>
  <c r="C21" i="11"/>
  <c r="C21" i="4"/>
  <c r="C21" i="10"/>
  <c r="C21" i="6"/>
  <c r="C21" i="7"/>
  <c r="C4" i="28"/>
  <c r="C21" i="9"/>
  <c r="C21" i="8"/>
  <c r="C21" i="2"/>
  <c r="C21" i="12"/>
  <c r="G63" i="1"/>
  <c r="J12" i="4"/>
  <c r="L11" i="6"/>
  <c r="N10" i="6"/>
  <c r="Q12" i="9"/>
  <c r="Q11" i="11"/>
  <c r="J12" i="2"/>
  <c r="L14" i="5"/>
  <c r="K12" i="9"/>
  <c r="N12" i="7"/>
  <c r="L13" i="7"/>
  <c r="J11" i="6"/>
  <c r="Q13" i="7"/>
  <c r="Q13" i="5"/>
  <c r="K14" i="7"/>
  <c r="K12" i="5"/>
  <c r="M13" i="8"/>
  <c r="N12" i="8"/>
  <c r="N16" i="4"/>
  <c r="L17" i="4"/>
  <c r="K13" i="4"/>
  <c r="K12" i="6"/>
  <c r="J12" i="10"/>
  <c r="L13" i="2"/>
  <c r="N12" i="2"/>
  <c r="M12" i="5"/>
  <c r="N11" i="5"/>
  <c r="N10" i="11"/>
  <c r="L11" i="11"/>
  <c r="L12" i="9"/>
  <c r="N11" i="9"/>
  <c r="K12" i="8"/>
  <c r="Q13" i="12"/>
  <c r="C7" i="8"/>
  <c r="C5" i="1"/>
  <c r="C7" i="7"/>
  <c r="C7" i="6"/>
  <c r="C7" i="4"/>
  <c r="C7" i="12"/>
  <c r="C7" i="11"/>
  <c r="C7" i="2"/>
  <c r="C7" i="10"/>
  <c r="C7" i="9"/>
  <c r="C7" i="5"/>
  <c r="K12" i="2"/>
  <c r="Q11" i="6"/>
  <c r="Q14" i="8" l="1"/>
  <c r="Q13" i="4"/>
  <c r="K13" i="11"/>
  <c r="K14" i="4"/>
  <c r="J14" i="8"/>
  <c r="K13" i="2"/>
  <c r="Q12" i="11"/>
  <c r="L15" i="10"/>
  <c r="C6" i="7"/>
  <c r="C6" i="10"/>
  <c r="C6" i="8"/>
  <c r="C4" i="3"/>
  <c r="C6" i="9"/>
  <c r="C6" i="12"/>
  <c r="C6" i="6"/>
  <c r="C6" i="4"/>
  <c r="C6" i="5"/>
  <c r="C6" i="11"/>
  <c r="C6" i="2"/>
  <c r="K15" i="7"/>
  <c r="L15" i="5"/>
  <c r="J13" i="4"/>
  <c r="N12" i="12"/>
  <c r="L13" i="12"/>
  <c r="J13" i="5"/>
  <c r="M13" i="5"/>
  <c r="N12" i="5"/>
  <c r="Q14" i="7"/>
  <c r="N11" i="11"/>
  <c r="L12" i="11"/>
  <c r="K13" i="6"/>
  <c r="N17" i="4"/>
  <c r="L18" i="4"/>
  <c r="K13" i="5"/>
  <c r="J12" i="6"/>
  <c r="Q13" i="9"/>
  <c r="G70" i="1"/>
  <c r="C4" i="29"/>
  <c r="C22" i="2"/>
  <c r="C22" i="7"/>
  <c r="C22" i="10"/>
  <c r="C22" i="6"/>
  <c r="C22" i="12"/>
  <c r="C22" i="5"/>
  <c r="C22" i="11"/>
  <c r="C22" i="9"/>
  <c r="C22" i="8"/>
  <c r="C22" i="4"/>
  <c r="K14" i="12"/>
  <c r="Q13" i="10"/>
  <c r="J13" i="9"/>
  <c r="K13" i="8"/>
  <c r="N13" i="7"/>
  <c r="L14" i="7"/>
  <c r="L18" i="8"/>
  <c r="J15" i="12"/>
  <c r="Q13" i="2"/>
  <c r="J13" i="10"/>
  <c r="M14" i="8"/>
  <c r="N13" i="8"/>
  <c r="Q12" i="6"/>
  <c r="Q14" i="12"/>
  <c r="L13" i="9"/>
  <c r="N12" i="9"/>
  <c r="L14" i="2"/>
  <c r="N13" i="2"/>
  <c r="Q14" i="5"/>
  <c r="K13" i="9"/>
  <c r="J13" i="2"/>
  <c r="N11" i="6"/>
  <c r="L12" i="6"/>
  <c r="K13" i="10"/>
  <c r="M13" i="10"/>
  <c r="N12" i="10"/>
  <c r="J15" i="7"/>
  <c r="J12" i="11"/>
  <c r="Q15" i="8" l="1"/>
  <c r="K14" i="11"/>
  <c r="Q14" i="4"/>
  <c r="J13" i="11"/>
  <c r="L15" i="2"/>
  <c r="N14" i="2"/>
  <c r="Q13" i="6"/>
  <c r="Q14" i="10"/>
  <c r="J13" i="6"/>
  <c r="L19" i="4"/>
  <c r="N18" i="4"/>
  <c r="L13" i="11"/>
  <c r="N12" i="11"/>
  <c r="N13" i="12"/>
  <c r="L14" i="12"/>
  <c r="L16" i="5"/>
  <c r="J15" i="8"/>
  <c r="M14" i="10"/>
  <c r="N13" i="10"/>
  <c r="K14" i="9"/>
  <c r="M15" i="8"/>
  <c r="N14" i="8"/>
  <c r="J14" i="9"/>
  <c r="K14" i="5"/>
  <c r="Q13" i="11"/>
  <c r="J16" i="7"/>
  <c r="Q15" i="5"/>
  <c r="J14" i="10"/>
  <c r="K14" i="8"/>
  <c r="K15" i="12"/>
  <c r="J14" i="2"/>
  <c r="L14" i="9"/>
  <c r="N13" i="9"/>
  <c r="C23" i="12"/>
  <c r="C23" i="10"/>
  <c r="C23" i="5"/>
  <c r="C23" i="6"/>
  <c r="C23" i="7"/>
  <c r="C23" i="2"/>
  <c r="C23" i="8"/>
  <c r="C23" i="11"/>
  <c r="C23" i="4"/>
  <c r="C23" i="9"/>
  <c r="M14" i="5"/>
  <c r="N13" i="5"/>
  <c r="K14" i="2"/>
  <c r="K14" i="10"/>
  <c r="J16" i="12"/>
  <c r="L13" i="6"/>
  <c r="N12" i="6"/>
  <c r="Q15" i="12"/>
  <c r="Q14" i="2"/>
  <c r="L19" i="8"/>
  <c r="N14" i="7"/>
  <c r="L15" i="7"/>
  <c r="Q14" i="9"/>
  <c r="K14" i="6"/>
  <c r="Q15" i="7"/>
  <c r="J14" i="5"/>
  <c r="J14" i="4"/>
  <c r="K16" i="7"/>
  <c r="L16" i="10"/>
  <c r="K15" i="4"/>
  <c r="Q16" i="8" l="1"/>
  <c r="Q15" i="4"/>
  <c r="K15" i="11"/>
  <c r="K17" i="7"/>
  <c r="J17" i="12"/>
  <c r="K16" i="12"/>
  <c r="J17" i="7"/>
  <c r="M16" i="8"/>
  <c r="N15" i="8"/>
  <c r="M15" i="10"/>
  <c r="N14" i="10"/>
  <c r="N19" i="4"/>
  <c r="L20" i="4"/>
  <c r="Q15" i="10"/>
  <c r="L16" i="2"/>
  <c r="N15" i="2"/>
  <c r="K15" i="6"/>
  <c r="Q16" i="12"/>
  <c r="J15" i="10"/>
  <c r="L17" i="10"/>
  <c r="Q16" i="7"/>
  <c r="Q15" i="9"/>
  <c r="N15" i="7"/>
  <c r="L16" i="7"/>
  <c r="J15" i="2"/>
  <c r="K15" i="8"/>
  <c r="Q14" i="11"/>
  <c r="J15" i="9"/>
  <c r="K15" i="9"/>
  <c r="L17" i="5"/>
  <c r="J14" i="11"/>
  <c r="J15" i="5"/>
  <c r="L20" i="8"/>
  <c r="K15" i="5"/>
  <c r="L15" i="12"/>
  <c r="N14" i="12"/>
  <c r="K16" i="4"/>
  <c r="K15" i="2"/>
  <c r="N14" i="9"/>
  <c r="L15" i="9"/>
  <c r="J15" i="4"/>
  <c r="Q15" i="2"/>
  <c r="L14" i="6"/>
  <c r="N13" i="6"/>
  <c r="K15" i="10"/>
  <c r="M15" i="5"/>
  <c r="N14" i="5"/>
  <c r="Q16" i="5"/>
  <c r="J16" i="8"/>
  <c r="N13" i="11"/>
  <c r="L14" i="11"/>
  <c r="J14" i="6"/>
  <c r="Q14" i="6"/>
  <c r="Q17" i="8" l="1"/>
  <c r="K16" i="11"/>
  <c r="Q16" i="4"/>
  <c r="K16" i="2"/>
  <c r="M16" i="5"/>
  <c r="N15" i="5"/>
  <c r="J15" i="11"/>
  <c r="Q15" i="11"/>
  <c r="J16" i="2"/>
  <c r="Q17" i="7"/>
  <c r="L17" i="2"/>
  <c r="N16" i="2"/>
  <c r="M16" i="10"/>
  <c r="N15" i="10"/>
  <c r="J18" i="7"/>
  <c r="Q17" i="12"/>
  <c r="L21" i="4"/>
  <c r="N20" i="4"/>
  <c r="N14" i="6"/>
  <c r="L15" i="6"/>
  <c r="N15" i="12"/>
  <c r="L16" i="12"/>
  <c r="L21" i="8"/>
  <c r="Q15" i="6"/>
  <c r="L15" i="11"/>
  <c r="N14" i="11"/>
  <c r="N15" i="9"/>
  <c r="L16" i="9"/>
  <c r="K17" i="4"/>
  <c r="K16" i="8"/>
  <c r="K17" i="12"/>
  <c r="J15" i="6"/>
  <c r="J17" i="8"/>
  <c r="K16" i="9"/>
  <c r="N16" i="7"/>
  <c r="L17" i="7"/>
  <c r="J18" i="12"/>
  <c r="J16" i="4"/>
  <c r="Q17" i="5"/>
  <c r="K16" i="10"/>
  <c r="Q16" i="2"/>
  <c r="K16" i="5"/>
  <c r="J16" i="5"/>
  <c r="L18" i="5"/>
  <c r="J16" i="9"/>
  <c r="Q16" i="9"/>
  <c r="L18" i="10"/>
  <c r="J16" i="10"/>
  <c r="K16" i="6"/>
  <c r="Q16" i="10"/>
  <c r="M17" i="8"/>
  <c r="N16" i="8"/>
  <c r="K18" i="7"/>
  <c r="Q18" i="8" l="1"/>
  <c r="Q17" i="4"/>
  <c r="K17" i="11"/>
  <c r="Q17" i="10"/>
  <c r="K17" i="9"/>
  <c r="N16" i="9"/>
  <c r="L17" i="9"/>
  <c r="L17" i="12"/>
  <c r="N16" i="12"/>
  <c r="J19" i="7"/>
  <c r="K17" i="8"/>
  <c r="Q16" i="6"/>
  <c r="L22" i="4"/>
  <c r="N21" i="4"/>
  <c r="L18" i="2"/>
  <c r="N17" i="2"/>
  <c r="Q18" i="7"/>
  <c r="M17" i="5"/>
  <c r="N16" i="5"/>
  <c r="J19" i="12"/>
  <c r="J17" i="10"/>
  <c r="J17" i="9"/>
  <c r="Q18" i="5"/>
  <c r="K17" i="6"/>
  <c r="L19" i="5"/>
  <c r="K17" i="5"/>
  <c r="K17" i="10"/>
  <c r="N17" i="7"/>
  <c r="L18" i="7"/>
  <c r="L16" i="6"/>
  <c r="N15" i="6"/>
  <c r="Q18" i="12"/>
  <c r="J16" i="11"/>
  <c r="J17" i="5"/>
  <c r="Q16" i="11"/>
  <c r="K19" i="7"/>
  <c r="Q17" i="9"/>
  <c r="Q17" i="2"/>
  <c r="J16" i="6"/>
  <c r="M18" i="8"/>
  <c r="N17" i="8"/>
  <c r="L19" i="10"/>
  <c r="J17" i="4"/>
  <c r="J18" i="8"/>
  <c r="K18" i="12"/>
  <c r="K18" i="4"/>
  <c r="N15" i="11"/>
  <c r="L16" i="11"/>
  <c r="L22" i="8"/>
  <c r="M17" i="10"/>
  <c r="N16" i="10"/>
  <c r="J17" i="2"/>
  <c r="K17" i="2"/>
  <c r="Q19" i="8" l="1"/>
  <c r="Q18" i="4"/>
  <c r="K18" i="11"/>
  <c r="K18" i="2"/>
  <c r="Q18" i="2"/>
  <c r="K18" i="6"/>
  <c r="J20" i="12"/>
  <c r="K18" i="8"/>
  <c r="J18" i="5"/>
  <c r="Q19" i="12"/>
  <c r="J18" i="9"/>
  <c r="L23" i="4"/>
  <c r="N23" i="4" s="1"/>
  <c r="N22" i="4"/>
  <c r="N17" i="12"/>
  <c r="L18" i="12"/>
  <c r="L23" i="8"/>
  <c r="K18" i="5"/>
  <c r="Q19" i="7"/>
  <c r="K19" i="4"/>
  <c r="M19" i="8"/>
  <c r="N18" i="8"/>
  <c r="J18" i="2"/>
  <c r="N16" i="11"/>
  <c r="L17" i="11"/>
  <c r="K19" i="12"/>
  <c r="J18" i="4"/>
  <c r="J17" i="6"/>
  <c r="J17" i="11"/>
  <c r="K18" i="10"/>
  <c r="L20" i="5"/>
  <c r="Q17" i="6"/>
  <c r="J20" i="7"/>
  <c r="N17" i="9"/>
  <c r="L18" i="9"/>
  <c r="J19" i="8"/>
  <c r="K20" i="7"/>
  <c r="N18" i="7"/>
  <c r="L19" i="7"/>
  <c r="K18" i="9"/>
  <c r="M18" i="10"/>
  <c r="N17" i="10"/>
  <c r="L20" i="10"/>
  <c r="Q18" i="9"/>
  <c r="Q17" i="11"/>
  <c r="N16" i="6"/>
  <c r="L17" i="6"/>
  <c r="Q19" i="5"/>
  <c r="J18" i="10"/>
  <c r="M18" i="5"/>
  <c r="N17" i="5"/>
  <c r="L19" i="2"/>
  <c r="N18" i="2"/>
  <c r="Q18" i="10"/>
  <c r="Q20" i="8" l="1"/>
  <c r="K19" i="11"/>
  <c r="Q19" i="4"/>
  <c r="Q19" i="10"/>
  <c r="N18" i="12"/>
  <c r="L19" i="12"/>
  <c r="Q19" i="2"/>
  <c r="Q20" i="5"/>
  <c r="L21" i="10"/>
  <c r="L21" i="5"/>
  <c r="M20" i="8"/>
  <c r="N19" i="8"/>
  <c r="K19" i="5"/>
  <c r="J21" i="12"/>
  <c r="L20" i="7"/>
  <c r="N19" i="7"/>
  <c r="J21" i="7"/>
  <c r="J19" i="4"/>
  <c r="L18" i="11"/>
  <c r="N17" i="11"/>
  <c r="J19" i="9"/>
  <c r="N17" i="6"/>
  <c r="L18" i="6"/>
  <c r="K19" i="9"/>
  <c r="L19" i="9"/>
  <c r="N18" i="9"/>
  <c r="Q18" i="6"/>
  <c r="K19" i="10"/>
  <c r="J18" i="6"/>
  <c r="K20" i="12"/>
  <c r="Q20" i="7"/>
  <c r="K19" i="8"/>
  <c r="K19" i="2"/>
  <c r="J20" i="8"/>
  <c r="J18" i="11"/>
  <c r="J19" i="5"/>
  <c r="M19" i="5"/>
  <c r="N18" i="5"/>
  <c r="Q18" i="11"/>
  <c r="J19" i="10"/>
  <c r="Q19" i="9"/>
  <c r="L20" i="2"/>
  <c r="N19" i="2"/>
  <c r="M19" i="10"/>
  <c r="N18" i="10"/>
  <c r="K21" i="7"/>
  <c r="J19" i="2"/>
  <c r="K20" i="4"/>
  <c r="Q20" i="12"/>
  <c r="K19" i="6"/>
  <c r="Q21" i="8" l="1"/>
  <c r="Q20" i="4"/>
  <c r="K20" i="11"/>
  <c r="J20" i="10"/>
  <c r="N18" i="6"/>
  <c r="L19" i="6"/>
  <c r="J22" i="12"/>
  <c r="L20" i="12"/>
  <c r="N19" i="12"/>
  <c r="Q19" i="11"/>
  <c r="J19" i="11"/>
  <c r="K21" i="12"/>
  <c r="K20" i="10"/>
  <c r="N19" i="9"/>
  <c r="L20" i="9"/>
  <c r="L19" i="11"/>
  <c r="N18" i="11"/>
  <c r="J22" i="7"/>
  <c r="M21" i="8"/>
  <c r="N20" i="8"/>
  <c r="Q21" i="5"/>
  <c r="K20" i="8"/>
  <c r="Q21" i="12"/>
  <c r="J20" i="2"/>
  <c r="J20" i="5"/>
  <c r="M20" i="10"/>
  <c r="N19" i="10"/>
  <c r="Q20" i="9"/>
  <c r="K20" i="2"/>
  <c r="Q21" i="7"/>
  <c r="Q19" i="6"/>
  <c r="J20" i="9"/>
  <c r="K20" i="5"/>
  <c r="L21" i="2"/>
  <c r="N20" i="2"/>
  <c r="M20" i="5"/>
  <c r="N19" i="5"/>
  <c r="K20" i="6"/>
  <c r="K21" i="4"/>
  <c r="K22" i="7"/>
  <c r="J21" i="8"/>
  <c r="J19" i="6"/>
  <c r="K20" i="9"/>
  <c r="J20" i="4"/>
  <c r="N20" i="7"/>
  <c r="L21" i="7"/>
  <c r="L22" i="5"/>
  <c r="L22" i="10"/>
  <c r="Q20" i="2"/>
  <c r="Q20" i="10"/>
  <c r="Q22" i="8" l="1"/>
  <c r="K21" i="11"/>
  <c r="Q21" i="4"/>
  <c r="L23" i="5"/>
  <c r="J21" i="5"/>
  <c r="K21" i="10"/>
  <c r="L22" i="2"/>
  <c r="N21" i="2"/>
  <c r="Q22" i="5"/>
  <c r="M22" i="8"/>
  <c r="N21" i="8"/>
  <c r="N19" i="11"/>
  <c r="L20" i="11"/>
  <c r="N20" i="12"/>
  <c r="L21" i="12"/>
  <c r="K23" i="7"/>
  <c r="J21" i="9"/>
  <c r="Q22" i="12"/>
  <c r="J20" i="11"/>
  <c r="L20" i="6"/>
  <c r="N19" i="6"/>
  <c r="J21" i="4"/>
  <c r="Q22" i="7"/>
  <c r="Q21" i="10"/>
  <c r="N21" i="7"/>
  <c r="L22" i="7"/>
  <c r="J22" i="8"/>
  <c r="Q20" i="6"/>
  <c r="K21" i="2"/>
  <c r="N20" i="9"/>
  <c r="L21" i="9"/>
  <c r="Q20" i="11"/>
  <c r="J23" i="12"/>
  <c r="K21" i="6"/>
  <c r="Q21" i="9"/>
  <c r="Q21" i="2"/>
  <c r="J20" i="6"/>
  <c r="K21" i="9"/>
  <c r="L23" i="10"/>
  <c r="K22" i="4"/>
  <c r="M21" i="5"/>
  <c r="N20" i="5"/>
  <c r="K21" i="5"/>
  <c r="M21" i="10"/>
  <c r="N20" i="10"/>
  <c r="J21" i="2"/>
  <c r="K21" i="8"/>
  <c r="J23" i="7"/>
  <c r="K22" i="12"/>
  <c r="J21" i="10"/>
  <c r="Q23" i="8" l="1"/>
  <c r="Q22" i="4"/>
  <c r="K22" i="11"/>
  <c r="N21" i="9"/>
  <c r="L22" i="9"/>
  <c r="Q22" i="10"/>
  <c r="J21" i="11"/>
  <c r="M22" i="10"/>
  <c r="N21" i="10"/>
  <c r="M22" i="5"/>
  <c r="N21" i="5"/>
  <c r="J21" i="6"/>
  <c r="K22" i="2"/>
  <c r="J22" i="4"/>
  <c r="J22" i="9"/>
  <c r="M23" i="8"/>
  <c r="N23" i="8" s="1"/>
  <c r="N22" i="8"/>
  <c r="L23" i="2"/>
  <c r="N23" i="2" s="1"/>
  <c r="N22" i="2"/>
  <c r="K23" i="12"/>
  <c r="J23" i="8"/>
  <c r="N21" i="12"/>
  <c r="L22" i="12"/>
  <c r="J22" i="5"/>
  <c r="J22" i="10"/>
  <c r="K22" i="5"/>
  <c r="K22" i="9"/>
  <c r="K22" i="6"/>
  <c r="Q21" i="11"/>
  <c r="Q21" i="6"/>
  <c r="L23" i="7"/>
  <c r="N23" i="7" s="1"/>
  <c r="N22" i="7"/>
  <c r="Q23" i="12"/>
  <c r="N20" i="11"/>
  <c r="L21" i="11"/>
  <c r="Q22" i="9"/>
  <c r="K22" i="8"/>
  <c r="J22" i="2"/>
  <c r="K23" i="4"/>
  <c r="Q22" i="2"/>
  <c r="Q23" i="7"/>
  <c r="L21" i="6"/>
  <c r="N20" i="6"/>
  <c r="Q23" i="5"/>
  <c r="K22" i="10"/>
  <c r="K23" i="11" l="1"/>
  <c r="Q23" i="4"/>
  <c r="K23" i="10"/>
  <c r="Q23" i="9"/>
  <c r="J22" i="6"/>
  <c r="L22" i="6"/>
  <c r="N21" i="6"/>
  <c r="J23" i="2"/>
  <c r="K23" i="5"/>
  <c r="J23" i="9"/>
  <c r="K23" i="2"/>
  <c r="M23" i="10"/>
  <c r="N23" i="10" s="1"/>
  <c r="N22" i="10"/>
  <c r="Q23" i="10"/>
  <c r="K23" i="9"/>
  <c r="J23" i="10"/>
  <c r="Q22" i="6"/>
  <c r="K23" i="6"/>
  <c r="J23" i="5"/>
  <c r="N22" i="9"/>
  <c r="L23" i="9"/>
  <c r="N23" i="9" s="1"/>
  <c r="J23" i="4"/>
  <c r="Q23" i="2"/>
  <c r="K23" i="8"/>
  <c r="L22" i="11"/>
  <c r="N21" i="11"/>
  <c r="Q22" i="11"/>
  <c r="N22" i="12"/>
  <c r="L23" i="12"/>
  <c r="N23" i="12" s="1"/>
  <c r="M23" i="5"/>
  <c r="N23" i="5" s="1"/>
  <c r="N22" i="5"/>
  <c r="J22" i="11"/>
  <c r="J23" i="11" l="1"/>
  <c r="N22" i="6"/>
  <c r="L23" i="6"/>
  <c r="N23" i="6" s="1"/>
  <c r="J23" i="6"/>
  <c r="L23" i="11"/>
  <c r="N23" i="11" s="1"/>
  <c r="N22" i="11"/>
  <c r="Q23" i="11"/>
  <c r="Q23" i="6"/>
</calcChain>
</file>

<file path=xl/sharedStrings.xml><?xml version="1.0" encoding="utf-8"?>
<sst xmlns="http://schemas.openxmlformats.org/spreadsheetml/2006/main" count="1276" uniqueCount="95">
  <si>
    <t>-</t>
  </si>
  <si>
    <t>6. Runde:</t>
  </si>
  <si>
    <t>2. Runde:</t>
  </si>
  <si>
    <t>3. Runde:</t>
  </si>
  <si>
    <t>4. Runde:</t>
  </si>
  <si>
    <t>5. Runde:</t>
  </si>
  <si>
    <t>7. Runde:</t>
  </si>
  <si>
    <t>8. Runde:</t>
  </si>
  <si>
    <t>9. Runde:</t>
  </si>
  <si>
    <t>11. Runde:</t>
  </si>
  <si>
    <t>16. Runde:</t>
  </si>
  <si>
    <t>12. Runde:</t>
  </si>
  <si>
    <t>17. Runde:</t>
  </si>
  <si>
    <t>18. Runde:</t>
  </si>
  <si>
    <t>13. Runde:</t>
  </si>
  <si>
    <t>14. Runde:</t>
  </si>
  <si>
    <t>15. Runde:</t>
  </si>
  <si>
    <t>1.Runde:</t>
  </si>
  <si>
    <t>Mannschaft:</t>
  </si>
  <si>
    <t>Rnd.</t>
  </si>
  <si>
    <t>Tag</t>
  </si>
  <si>
    <t>Ort</t>
  </si>
  <si>
    <t>Gegner</t>
  </si>
  <si>
    <t>PE</t>
  </si>
  <si>
    <t>PG</t>
  </si>
  <si>
    <t>EE</t>
  </si>
  <si>
    <t>EG</t>
  </si>
  <si>
    <t>GPE</t>
  </si>
  <si>
    <t>GPG</t>
  </si>
  <si>
    <t>GEE</t>
  </si>
  <si>
    <t>GEG</t>
  </si>
  <si>
    <t>Diff.</t>
  </si>
  <si>
    <t>Strafen</t>
  </si>
  <si>
    <t>Pkt.</t>
  </si>
  <si>
    <t>1.</t>
  </si>
  <si>
    <t>A</t>
  </si>
  <si>
    <t>9.</t>
  </si>
  <si>
    <t xml:space="preserve"> </t>
  </si>
  <si>
    <t>2.</t>
  </si>
  <si>
    <t>H</t>
  </si>
  <si>
    <t>3.</t>
  </si>
  <si>
    <t>8.</t>
  </si>
  <si>
    <t>4.</t>
  </si>
  <si>
    <t>10.</t>
  </si>
  <si>
    <t>5.</t>
  </si>
  <si>
    <t>11.</t>
  </si>
  <si>
    <t>6.</t>
  </si>
  <si>
    <t>7.</t>
  </si>
  <si>
    <t>12.</t>
  </si>
  <si>
    <t>13.</t>
  </si>
  <si>
    <t>14.</t>
  </si>
  <si>
    <t>15.</t>
  </si>
  <si>
    <t>16.</t>
  </si>
  <si>
    <t>17.</t>
  </si>
  <si>
    <t>18.</t>
  </si>
  <si>
    <t>10. Runde:</t>
  </si>
  <si>
    <t>Tabelle Gruppe</t>
  </si>
  <si>
    <t>:</t>
  </si>
  <si>
    <t>Punkte</t>
  </si>
  <si>
    <t>Spiel Pkt.</t>
  </si>
  <si>
    <t>Gruppe:</t>
  </si>
  <si>
    <t>Stockpunkte</t>
  </si>
  <si>
    <t>Spielplan der Gruppe A</t>
  </si>
  <si>
    <t>SP</t>
  </si>
  <si>
    <t>ESV WIESELSDORF I</t>
  </si>
  <si>
    <t>ESV RASSACH</t>
  </si>
  <si>
    <t>SSV MARHOF</t>
  </si>
  <si>
    <t>ESV SCHLIEB</t>
  </si>
  <si>
    <t>DSC FELLNER</t>
  </si>
  <si>
    <t>ESV ST.JOSEF I</t>
  </si>
  <si>
    <t>Gruppe</t>
  </si>
  <si>
    <t>Saison</t>
  </si>
  <si>
    <t>letztes Datum Herbst</t>
  </si>
  <si>
    <t>Beginn Frühjahr</t>
  </si>
  <si>
    <t>Mannschaft</t>
  </si>
  <si>
    <t>Name</t>
  </si>
  <si>
    <t>ESV LANNACH II</t>
  </si>
  <si>
    <t>GH Niggas</t>
  </si>
  <si>
    <t>Erdbau Rojko</t>
  </si>
  <si>
    <t>GH Josefiwirt</t>
  </si>
  <si>
    <t>Buschenschank Fellner</t>
  </si>
  <si>
    <t>DSC KAIJO</t>
  </si>
  <si>
    <t>Cafe Kaijo u. Vital &amp; Pflegezentrum St.Peter i/S</t>
  </si>
  <si>
    <t>Natursteine Rath</t>
  </si>
  <si>
    <t>ESV STAINZTAL</t>
  </si>
  <si>
    <t>Restaurant Schnattl</t>
  </si>
  <si>
    <t>ESV LANNACH I</t>
  </si>
  <si>
    <t>Restaurante Mediteran</t>
  </si>
  <si>
    <t>RB Wildon - Preding</t>
  </si>
  <si>
    <t>Stocksport Krenn,Hagebau Wallner</t>
  </si>
  <si>
    <t>Differenz Stockpunkte</t>
  </si>
  <si>
    <t>Differenz akt. Runde</t>
  </si>
  <si>
    <t>Summe Differenz</t>
  </si>
  <si>
    <t>2020/2021</t>
  </si>
  <si>
    <t>Raiffeisen - Bezirkscup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</si>
</sst>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0"/>
      <color theme="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43" fontId="2" fillId="0" borderId="0" xfId="1" applyFon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49" fontId="7" fillId="0" borderId="0" xfId="0" applyNumberFormat="1" applyFont="1" applyAlignment="1">
      <alignment horizontal="right"/>
    </xf>
    <xf numFmtId="0" fontId="2" fillId="0" borderId="1" xfId="0" applyFont="1" applyBorder="1"/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43" fontId="9" fillId="0" borderId="0" xfId="1" applyFont="1"/>
    <xf numFmtId="0" fontId="4" fillId="0" borderId="2" xfId="0" applyFont="1" applyBorder="1" applyAlignment="1">
      <alignment horizontal="right"/>
    </xf>
    <xf numFmtId="14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2" borderId="2" xfId="0" applyFont="1" applyFill="1" applyBorder="1"/>
    <xf numFmtId="0" fontId="4" fillId="3" borderId="2" xfId="0" applyFont="1" applyFill="1" applyBorder="1"/>
    <xf numFmtId="43" fontId="4" fillId="0" borderId="2" xfId="1" applyFont="1" applyBorder="1"/>
    <xf numFmtId="0" fontId="4" fillId="0" borderId="3" xfId="0" applyFont="1" applyBorder="1" applyAlignment="1">
      <alignment horizontal="right"/>
    </xf>
    <xf numFmtId="1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4" fillId="2" borderId="3" xfId="0" applyFont="1" applyFill="1" applyBorder="1"/>
    <xf numFmtId="0" fontId="4" fillId="3" borderId="3" xfId="0" applyFont="1" applyFill="1" applyBorder="1"/>
    <xf numFmtId="43" fontId="4" fillId="0" borderId="3" xfId="1" applyFont="1" applyBorder="1"/>
    <xf numFmtId="0" fontId="4" fillId="0" borderId="4" xfId="0" applyFont="1" applyBorder="1" applyAlignment="1">
      <alignment horizontal="right"/>
    </xf>
    <xf numFmtId="14" fontId="4" fillId="0" borderId="4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2" borderId="4" xfId="0" applyFont="1" applyFill="1" applyBorder="1"/>
    <xf numFmtId="0" fontId="4" fillId="0" borderId="4" xfId="0" applyFont="1" applyBorder="1"/>
    <xf numFmtId="0" fontId="4" fillId="3" borderId="4" xfId="0" applyFont="1" applyFill="1" applyBorder="1"/>
    <xf numFmtId="43" fontId="4" fillId="0" borderId="4" xfId="1" applyFont="1" applyBorder="1"/>
    <xf numFmtId="0" fontId="9" fillId="2" borderId="2" xfId="0" applyFont="1" applyFill="1" applyBorder="1"/>
    <xf numFmtId="0" fontId="9" fillId="2" borderId="3" xfId="0" applyFont="1" applyFill="1" applyBorder="1"/>
    <xf numFmtId="0" fontId="9" fillId="2" borderId="4" xfId="0" applyFont="1" applyFill="1" applyBorder="1"/>
    <xf numFmtId="0" fontId="9" fillId="0" borderId="2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43" fontId="9" fillId="0" borderId="2" xfId="1" applyFont="1" applyBorder="1" applyAlignment="1">
      <alignment horizontal="center"/>
    </xf>
    <xf numFmtId="0" fontId="9" fillId="0" borderId="0" xfId="0" applyFont="1" applyAlignment="1">
      <alignment horizontal="center"/>
    </xf>
    <xf numFmtId="43" fontId="4" fillId="0" borderId="2" xfId="1" applyNumberFormat="1" applyFont="1" applyBorder="1"/>
    <xf numFmtId="43" fontId="4" fillId="0" borderId="3" xfId="1" applyNumberFormat="1" applyFont="1" applyBorder="1"/>
    <xf numFmtId="43" fontId="4" fillId="0" borderId="4" xfId="1" applyNumberFormat="1" applyFont="1" applyBorder="1"/>
    <xf numFmtId="43" fontId="4" fillId="0" borderId="0" xfId="1" applyFont="1"/>
    <xf numFmtId="0" fontId="10" fillId="0" borderId="0" xfId="0" applyFont="1" applyAlignment="1">
      <alignment horizontal="center"/>
    </xf>
    <xf numFmtId="0" fontId="7" fillId="0" borderId="0" xfId="0" applyFont="1"/>
    <xf numFmtId="0" fontId="9" fillId="0" borderId="2" xfId="0" applyFont="1" applyFill="1" applyBorder="1"/>
    <xf numFmtId="0" fontId="9" fillId="4" borderId="0" xfId="0" applyFont="1" applyFill="1" applyAlignment="1">
      <alignment horizontal="left"/>
    </xf>
    <xf numFmtId="14" fontId="9" fillId="4" borderId="0" xfId="0" applyNumberFormat="1" applyFont="1" applyFill="1" applyAlignment="1">
      <alignment horizontal="left"/>
    </xf>
    <xf numFmtId="0" fontId="9" fillId="5" borderId="0" xfId="0" applyFont="1" applyFill="1" applyAlignment="1">
      <alignment horizontal="center"/>
    </xf>
    <xf numFmtId="0" fontId="4" fillId="6" borderId="2" xfId="0" applyFont="1" applyFill="1" applyBorder="1"/>
    <xf numFmtId="0" fontId="4" fillId="6" borderId="4" xfId="0" applyFont="1" applyFill="1" applyBorder="1"/>
    <xf numFmtId="0" fontId="4" fillId="6" borderId="3" xfId="0" applyFont="1" applyFill="1" applyBorder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Fill="1"/>
    <xf numFmtId="49" fontId="1" fillId="0" borderId="0" xfId="0" applyNumberFormat="1" applyFont="1" applyAlignment="1">
      <alignment horizontal="left"/>
    </xf>
    <xf numFmtId="14" fontId="4" fillId="0" borderId="0" xfId="0" applyNumberFormat="1" applyFont="1"/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1" fillId="0" borderId="0" xfId="0" applyFont="1"/>
    <xf numFmtId="2" fontId="0" fillId="0" borderId="0" xfId="0" applyNumberFormat="1"/>
    <xf numFmtId="0" fontId="6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0" borderId="0" xfId="0" applyNumberFormat="1" applyFont="1" applyAlignment="1"/>
    <xf numFmtId="0" fontId="13" fillId="0" borderId="0" xfId="0" applyFont="1"/>
    <xf numFmtId="2" fontId="13" fillId="0" borderId="0" xfId="0" applyNumberFormat="1" applyFont="1"/>
    <xf numFmtId="0" fontId="6" fillId="4" borderId="0" xfId="0" applyFont="1" applyFill="1"/>
    <xf numFmtId="2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3" fillId="0" borderId="0" xfId="0" applyFont="1" applyFill="1"/>
    <xf numFmtId="2" fontId="13" fillId="0" borderId="0" xfId="0" applyNumberFormat="1" applyFont="1" applyFill="1"/>
    <xf numFmtId="0" fontId="7" fillId="0" borderId="0" xfId="0" applyFont="1" applyFill="1" applyAlignment="1">
      <alignment horizontal="right"/>
    </xf>
    <xf numFmtId="49" fontId="7" fillId="0" borderId="0" xfId="0" applyNumberFormat="1" applyFont="1" applyFill="1" applyAlignment="1">
      <alignment horizontal="right"/>
    </xf>
    <xf numFmtId="0" fontId="9" fillId="0" borderId="0" xfId="0" applyFont="1" applyAlignment="1">
      <alignment horizontal="left"/>
    </xf>
    <xf numFmtId="0" fontId="9" fillId="0" borderId="5" xfId="0" applyNumberFormat="1" applyFont="1" applyBorder="1" applyAlignment="1">
      <alignment horizontal="left"/>
    </xf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left"/>
    </xf>
    <xf numFmtId="14" fontId="9" fillId="4" borderId="0" xfId="0" applyNumberFormat="1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27405</xdr:colOff>
      <xdr:row>32</xdr:row>
      <xdr:rowOff>50524</xdr:rowOff>
    </xdr:from>
    <xdr:to>
      <xdr:col>7</xdr:col>
      <xdr:colOff>1326350</xdr:colOff>
      <xdr:row>39</xdr:row>
      <xdr:rowOff>29915</xdr:rowOff>
    </xdr:to>
    <xdr:pic>
      <xdr:nvPicPr>
        <xdr:cNvPr id="4" name="Grafik 3" descr="Logo RBC neu - Mai 2009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7080" y="6765649"/>
          <a:ext cx="1413245" cy="1408141"/>
        </a:xfrm>
        <a:prstGeom prst="rect">
          <a:avLst/>
        </a:prstGeom>
      </xdr:spPr>
    </xdr:pic>
    <xdr:clientData/>
  </xdr:twoCellAnchor>
  <xdr:twoCellAnchor editAs="oneCell">
    <xdr:from>
      <xdr:col>6</xdr:col>
      <xdr:colOff>39341</xdr:colOff>
      <xdr:row>76</xdr:row>
      <xdr:rowOff>7869</xdr:rowOff>
    </xdr:from>
    <xdr:to>
      <xdr:col>7</xdr:col>
      <xdr:colOff>1328627</xdr:colOff>
      <xdr:row>82</xdr:row>
      <xdr:rowOff>182649</xdr:rowOff>
    </xdr:to>
    <xdr:pic>
      <xdr:nvPicPr>
        <xdr:cNvPr id="5" name="Grafik 4" descr="Logo RBC neu - Mai 2009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59016" y="15905094"/>
          <a:ext cx="1403586" cy="1403505"/>
        </a:xfrm>
        <a:prstGeom prst="rect">
          <a:avLst/>
        </a:prstGeom>
      </xdr:spPr>
    </xdr:pic>
    <xdr:clientData/>
  </xdr:twoCellAnchor>
  <xdr:twoCellAnchor editAs="oneCell">
    <xdr:from>
      <xdr:col>1</xdr:col>
      <xdr:colOff>55494</xdr:colOff>
      <xdr:row>40</xdr:row>
      <xdr:rowOff>28845</xdr:rowOff>
    </xdr:from>
    <xdr:to>
      <xdr:col>7</xdr:col>
      <xdr:colOff>1263819</xdr:colOff>
      <xdr:row>43</xdr:row>
      <xdr:rowOff>116516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9963385-6E6A-4BBA-8BB7-B64779152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794" y="8372745"/>
          <a:ext cx="6228000" cy="687746"/>
        </a:xfrm>
        <a:prstGeom prst="rect">
          <a:avLst/>
        </a:prstGeom>
      </xdr:spPr>
    </xdr:pic>
    <xdr:clientData/>
  </xdr:twoCellAnchor>
  <xdr:twoCellAnchor editAs="oneCell">
    <xdr:from>
      <xdr:col>1</xdr:col>
      <xdr:colOff>31477</xdr:colOff>
      <xdr:row>83</xdr:row>
      <xdr:rowOff>123824</xdr:rowOff>
    </xdr:from>
    <xdr:to>
      <xdr:col>7</xdr:col>
      <xdr:colOff>1239445</xdr:colOff>
      <xdr:row>86</xdr:row>
      <xdr:rowOff>128650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E573B162-07F6-4D75-99A5-B7C64E31C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77" y="17449799"/>
          <a:ext cx="6227643" cy="68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24"/>
  <sheetViews>
    <sheetView workbookViewId="0">
      <selection activeCell="S6" sqref="S6"/>
    </sheetView>
  </sheetViews>
  <sheetFormatPr baseColWidth="10" defaultColWidth="11.5703125" defaultRowHeight="12.75" x14ac:dyDescent="0.2"/>
  <cols>
    <col min="1" max="1" width="1.7109375" style="1" customWidth="1"/>
    <col min="2" max="2" width="4.7109375" style="1" customWidth="1"/>
    <col min="3" max="3" width="11.28515625" style="1" bestFit="1" customWidth="1"/>
    <col min="4" max="4" width="3.7109375" style="1" customWidth="1"/>
    <col min="5" max="5" width="18.7109375" style="1" customWidth="1"/>
    <col min="6" max="7" width="3.7109375" style="1" customWidth="1"/>
    <col min="8" max="9" width="4.28515625" style="1" customWidth="1"/>
    <col min="10" max="13" width="5.28515625" style="1" customWidth="1"/>
    <col min="14" max="14" width="8.28515625" style="1" customWidth="1"/>
    <col min="15" max="15" width="4.42578125" style="1" customWidth="1"/>
    <col min="16" max="16" width="9.7109375" style="6" customWidth="1"/>
    <col min="17" max="17" width="5.7109375" style="1" customWidth="1"/>
    <col min="18" max="16384" width="11.5703125" style="1"/>
  </cols>
  <sheetData>
    <row r="1" spans="2:17" ht="6" customHeight="1" x14ac:dyDescent="0.2"/>
    <row r="2" spans="2:17" s="13" customFormat="1" ht="15.75" x14ac:dyDescent="0.25">
      <c r="B2" s="82" t="s">
        <v>94</v>
      </c>
      <c r="C2" s="82"/>
      <c r="D2" s="82"/>
      <c r="E2" s="82"/>
      <c r="M2" s="84" t="s">
        <v>60</v>
      </c>
      <c r="N2" s="84"/>
      <c r="O2" s="46" t="s">
        <v>35</v>
      </c>
      <c r="P2" s="14"/>
    </row>
    <row r="3" spans="2:17" ht="4.9000000000000004" customHeight="1" x14ac:dyDescent="0.2"/>
    <row r="4" spans="2:17" s="13" customFormat="1" ht="15.75" x14ac:dyDescent="0.25">
      <c r="B4" s="82" t="s">
        <v>18</v>
      </c>
      <c r="C4" s="82"/>
      <c r="E4" s="83" t="str">
        <f>'10er'!$B$6</f>
        <v>ESV LANNACH I</v>
      </c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2:17" s="46" customFormat="1" ht="20.45" customHeight="1" x14ac:dyDescent="0.25">
      <c r="B5" s="42" t="s">
        <v>19</v>
      </c>
      <c r="C5" s="42" t="s">
        <v>20</v>
      </c>
      <c r="D5" s="42" t="s">
        <v>21</v>
      </c>
      <c r="E5" s="42" t="s">
        <v>22</v>
      </c>
      <c r="F5" s="42" t="s">
        <v>23</v>
      </c>
      <c r="G5" s="42" t="s">
        <v>24</v>
      </c>
      <c r="H5" s="42" t="s">
        <v>25</v>
      </c>
      <c r="I5" s="42" t="s">
        <v>26</v>
      </c>
      <c r="J5" s="43" t="s">
        <v>27</v>
      </c>
      <c r="K5" s="42" t="s">
        <v>28</v>
      </c>
      <c r="L5" s="42" t="s">
        <v>29</v>
      </c>
      <c r="M5" s="42" t="s">
        <v>30</v>
      </c>
      <c r="N5" s="44" t="s">
        <v>31</v>
      </c>
      <c r="O5" s="56" t="s">
        <v>63</v>
      </c>
      <c r="P5" s="45" t="s">
        <v>32</v>
      </c>
      <c r="Q5" s="43" t="s">
        <v>33</v>
      </c>
    </row>
    <row r="6" spans="2:17" s="2" customFormat="1" ht="15.75" x14ac:dyDescent="0.25">
      <c r="B6" s="15" t="s">
        <v>34</v>
      </c>
      <c r="C6" s="16">
        <f>'10er'!$C$5:$D$5</f>
        <v>44078</v>
      </c>
      <c r="D6" s="17" t="s">
        <v>35</v>
      </c>
      <c r="E6" s="18" t="str">
        <f>'10er'!D6</f>
        <v>ESV LANNACH II</v>
      </c>
      <c r="F6" s="19">
        <f>'R 1'!$H$5</f>
        <v>0</v>
      </c>
      <c r="G6" s="19">
        <f>'R 1'!$F$5</f>
        <v>0</v>
      </c>
      <c r="H6" s="19">
        <f>'R 1'!$L$5</f>
        <v>0</v>
      </c>
      <c r="I6" s="19">
        <f>'R 1'!$J$5</f>
        <v>0</v>
      </c>
      <c r="J6" s="20">
        <f xml:space="preserve"> F6</f>
        <v>0</v>
      </c>
      <c r="K6" s="19">
        <f xml:space="preserve"> G6</f>
        <v>0</v>
      </c>
      <c r="L6" s="19">
        <f xml:space="preserve"> H6</f>
        <v>0</v>
      </c>
      <c r="M6" s="19">
        <f xml:space="preserve"> I6</f>
        <v>0</v>
      </c>
      <c r="N6" s="21">
        <f t="shared" ref="N6:N23" si="0">SUM(L6-M6)</f>
        <v>0</v>
      </c>
      <c r="O6" s="57">
        <f>IF(H6&gt;0,0+1,0)</f>
        <v>0</v>
      </c>
      <c r="P6" s="47"/>
      <c r="Q6" s="39">
        <f>IF(F6&lt;6,0,IF(F6=6,1,IF(F6&gt;6,3)))</f>
        <v>0</v>
      </c>
    </row>
    <row r="7" spans="2:17" s="2" customFormat="1" ht="15.75" x14ac:dyDescent="0.25">
      <c r="B7" s="15" t="s">
        <v>38</v>
      </c>
      <c r="C7" s="16">
        <f>'10er'!$C$12:$D$12</f>
        <v>44085</v>
      </c>
      <c r="D7" s="17" t="s">
        <v>35</v>
      </c>
      <c r="E7" s="18" t="str">
        <f>'10er'!B7</f>
        <v>ESV RASSACH</v>
      </c>
      <c r="F7" s="19">
        <f>'R 2'!$H$6</f>
        <v>0</v>
      </c>
      <c r="G7" s="19">
        <f>'R 2'!$F$6</f>
        <v>0</v>
      </c>
      <c r="H7" s="19">
        <f>'R 2'!$L$6</f>
        <v>0</v>
      </c>
      <c r="I7" s="19">
        <f>'R 2'!$J$6</f>
        <v>0</v>
      </c>
      <c r="J7" s="20">
        <f t="shared" ref="J7:M23" si="1">F7+J6</f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21">
        <f t="shared" si="0"/>
        <v>0</v>
      </c>
      <c r="O7" s="57">
        <f t="shared" ref="O7:O23" si="2">IF(H7&gt;0,O6+1,O6+0)</f>
        <v>0</v>
      </c>
      <c r="P7" s="47"/>
      <c r="Q7" s="39">
        <f>(IF(F7&lt;6,0,IF(F7=6,1,IF(F7&gt;6,3))))+Q6</f>
        <v>0</v>
      </c>
    </row>
    <row r="8" spans="2:17" s="2" customFormat="1" ht="15.75" x14ac:dyDescent="0.25">
      <c r="B8" s="15" t="s">
        <v>40</v>
      </c>
      <c r="C8" s="16">
        <f>'10er'!$C$19:$D$19</f>
        <v>44092</v>
      </c>
      <c r="D8" s="17" t="s">
        <v>39</v>
      </c>
      <c r="E8" s="18" t="str">
        <f>'10er'!D8</f>
        <v>ESV ST.JOSEF I</v>
      </c>
      <c r="F8" s="19">
        <f>'R 3'!$F$7</f>
        <v>0</v>
      </c>
      <c r="G8" s="19">
        <f>'R 3'!$H$7</f>
        <v>0</v>
      </c>
      <c r="H8" s="19">
        <f>'R 3'!$J$7</f>
        <v>0</v>
      </c>
      <c r="I8" s="19">
        <f>'R 3'!$L$7</f>
        <v>0</v>
      </c>
      <c r="J8" s="20">
        <f t="shared" si="1"/>
        <v>0</v>
      </c>
      <c r="K8" s="19">
        <f t="shared" si="1"/>
        <v>0</v>
      </c>
      <c r="L8" s="19">
        <f t="shared" si="1"/>
        <v>0</v>
      </c>
      <c r="M8" s="19">
        <f t="shared" si="1"/>
        <v>0</v>
      </c>
      <c r="N8" s="21">
        <f t="shared" si="0"/>
        <v>0</v>
      </c>
      <c r="O8" s="57">
        <f t="shared" si="2"/>
        <v>0</v>
      </c>
      <c r="P8" s="47" t="s">
        <v>37</v>
      </c>
      <c r="Q8" s="39">
        <f t="shared" ref="Q8:Q23" si="3">(IF(F8&lt;6,0,IF(F8=6,1,IF(F8&gt;6,3))))+Q7</f>
        <v>0</v>
      </c>
    </row>
    <row r="9" spans="2:17" s="2" customFormat="1" ht="15.75" x14ac:dyDescent="0.25">
      <c r="B9" s="15" t="s">
        <v>42</v>
      </c>
      <c r="C9" s="16">
        <f>'10er'!$C$26:$D$26</f>
        <v>44099</v>
      </c>
      <c r="D9" s="17" t="s">
        <v>35</v>
      </c>
      <c r="E9" s="18" t="str">
        <f>'10er'!B9</f>
        <v>DSC FELLNER</v>
      </c>
      <c r="F9" s="19">
        <f>'R 4'!$H$8</f>
        <v>0</v>
      </c>
      <c r="G9" s="19">
        <f>'R 4'!$F$8</f>
        <v>0</v>
      </c>
      <c r="H9" s="19">
        <f>'R 4'!$L$8</f>
        <v>0</v>
      </c>
      <c r="I9" s="19">
        <f>'R 4'!$J$8</f>
        <v>0</v>
      </c>
      <c r="J9" s="20">
        <f t="shared" si="1"/>
        <v>0</v>
      </c>
      <c r="K9" s="19">
        <f t="shared" si="1"/>
        <v>0</v>
      </c>
      <c r="L9" s="19">
        <f t="shared" si="1"/>
        <v>0</v>
      </c>
      <c r="M9" s="19">
        <f t="shared" si="1"/>
        <v>0</v>
      </c>
      <c r="N9" s="21">
        <f t="shared" si="0"/>
        <v>0</v>
      </c>
      <c r="O9" s="57">
        <f t="shared" si="2"/>
        <v>0</v>
      </c>
      <c r="P9" s="47"/>
      <c r="Q9" s="39">
        <f t="shared" si="3"/>
        <v>0</v>
      </c>
    </row>
    <row r="10" spans="2:17" s="2" customFormat="1" ht="15.75" x14ac:dyDescent="0.25">
      <c r="B10" s="15" t="s">
        <v>44</v>
      </c>
      <c r="C10" s="16">
        <f>'10er'!$C$33:$D$33</f>
        <v>44106</v>
      </c>
      <c r="D10" s="17" t="s">
        <v>39</v>
      </c>
      <c r="E10" s="18" t="str">
        <f>'10er'!B10</f>
        <v>ESV SCHLIEB</v>
      </c>
      <c r="F10" s="19">
        <f>'R 5'!$F$9</f>
        <v>0</v>
      </c>
      <c r="G10" s="19">
        <f>'R 5'!$H$9</f>
        <v>0</v>
      </c>
      <c r="H10" s="19">
        <f>'R 5'!$J$9</f>
        <v>0</v>
      </c>
      <c r="I10" s="19">
        <f>'R 5'!$L$9</f>
        <v>0</v>
      </c>
      <c r="J10" s="20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21">
        <f t="shared" si="0"/>
        <v>0</v>
      </c>
      <c r="O10" s="57">
        <f t="shared" si="2"/>
        <v>0</v>
      </c>
      <c r="P10" s="47"/>
      <c r="Q10" s="39">
        <f t="shared" si="3"/>
        <v>0</v>
      </c>
    </row>
    <row r="11" spans="2:17" s="2" customFormat="1" ht="15.75" x14ac:dyDescent="0.25">
      <c r="B11" s="15" t="s">
        <v>46</v>
      </c>
      <c r="C11" s="16">
        <f>'10er'!$G$5:$G$5</f>
        <v>44113</v>
      </c>
      <c r="D11" s="17" t="s">
        <v>35</v>
      </c>
      <c r="E11" s="18" t="str">
        <f>'10er'!D10</f>
        <v>ESV STAINZTAL</v>
      </c>
      <c r="F11" s="19">
        <f>'R 6'!$H$9</f>
        <v>0</v>
      </c>
      <c r="G11" s="19">
        <f>'R 6'!$F$9</f>
        <v>0</v>
      </c>
      <c r="H11" s="19">
        <f>'R 6'!$L$9</f>
        <v>0</v>
      </c>
      <c r="I11" s="19">
        <f>'R 6'!$J$9</f>
        <v>0</v>
      </c>
      <c r="J11" s="20">
        <f t="shared" si="1"/>
        <v>0</v>
      </c>
      <c r="K11" s="19">
        <f t="shared" si="1"/>
        <v>0</v>
      </c>
      <c r="L11" s="19">
        <f t="shared" si="1"/>
        <v>0</v>
      </c>
      <c r="M11" s="19">
        <f t="shared" si="1"/>
        <v>0</v>
      </c>
      <c r="N11" s="21">
        <f t="shared" si="0"/>
        <v>0</v>
      </c>
      <c r="O11" s="57">
        <f t="shared" si="2"/>
        <v>0</v>
      </c>
      <c r="P11" s="47"/>
      <c r="Q11" s="39">
        <f t="shared" si="3"/>
        <v>0</v>
      </c>
    </row>
    <row r="12" spans="2:17" s="2" customFormat="1" ht="15.75" x14ac:dyDescent="0.25">
      <c r="B12" s="15" t="s">
        <v>47</v>
      </c>
      <c r="C12" s="16">
        <f>'10er'!$G$12:$G$12</f>
        <v>44120</v>
      </c>
      <c r="D12" s="17" t="s">
        <v>39</v>
      </c>
      <c r="E12" s="18" t="str">
        <f>'10er'!D9</f>
        <v>SSV MARHOF</v>
      </c>
      <c r="F12" s="19">
        <f>'R 7'!$F$8</f>
        <v>0</v>
      </c>
      <c r="G12" s="19">
        <f>'R 7'!$H$8</f>
        <v>0</v>
      </c>
      <c r="H12" s="19">
        <f>'R 7'!$J$8</f>
        <v>0</v>
      </c>
      <c r="I12" s="19">
        <f>'R 7'!$L$8</f>
        <v>0</v>
      </c>
      <c r="J12" s="20">
        <f t="shared" si="1"/>
        <v>0</v>
      </c>
      <c r="K12" s="19">
        <f t="shared" si="1"/>
        <v>0</v>
      </c>
      <c r="L12" s="19">
        <f t="shared" si="1"/>
        <v>0</v>
      </c>
      <c r="M12" s="19">
        <f t="shared" si="1"/>
        <v>0</v>
      </c>
      <c r="N12" s="21">
        <f t="shared" si="0"/>
        <v>0</v>
      </c>
      <c r="O12" s="57">
        <f t="shared" si="2"/>
        <v>0</v>
      </c>
      <c r="P12" s="47"/>
      <c r="Q12" s="39">
        <f t="shared" si="3"/>
        <v>0</v>
      </c>
    </row>
    <row r="13" spans="2:17" s="2" customFormat="1" ht="15.75" x14ac:dyDescent="0.25">
      <c r="B13" s="15" t="s">
        <v>41</v>
      </c>
      <c r="C13" s="16">
        <f>'10er'!$G$19:$G$19</f>
        <v>44127</v>
      </c>
      <c r="D13" s="17" t="s">
        <v>35</v>
      </c>
      <c r="E13" s="18" t="str">
        <f>'10er'!B8</f>
        <v>DSC KAIJO</v>
      </c>
      <c r="F13" s="19">
        <f>'R 8'!$H$7</f>
        <v>0</v>
      </c>
      <c r="G13" s="19">
        <f>'R 8'!$F$7</f>
        <v>0</v>
      </c>
      <c r="H13" s="19">
        <f>'R 8'!$L$7</f>
        <v>0</v>
      </c>
      <c r="I13" s="19">
        <f>'R 8'!$J$7</f>
        <v>0</v>
      </c>
      <c r="J13" s="20">
        <f t="shared" si="1"/>
        <v>0</v>
      </c>
      <c r="K13" s="19">
        <f t="shared" si="1"/>
        <v>0</v>
      </c>
      <c r="L13" s="19">
        <f t="shared" si="1"/>
        <v>0</v>
      </c>
      <c r="M13" s="19">
        <f t="shared" si="1"/>
        <v>0</v>
      </c>
      <c r="N13" s="21">
        <f t="shared" si="0"/>
        <v>0</v>
      </c>
      <c r="O13" s="57">
        <f t="shared" si="2"/>
        <v>0</v>
      </c>
      <c r="P13" s="47"/>
      <c r="Q13" s="39">
        <f t="shared" si="3"/>
        <v>0</v>
      </c>
    </row>
    <row r="14" spans="2:17" s="2" customFormat="1" ht="16.5" thickBot="1" x14ac:dyDescent="0.3">
      <c r="B14" s="23" t="s">
        <v>36</v>
      </c>
      <c r="C14" s="24">
        <f>'10er'!$G$26:$G$26</f>
        <v>44134</v>
      </c>
      <c r="D14" s="25" t="s">
        <v>39</v>
      </c>
      <c r="E14" s="26" t="str">
        <f>'10er'!H27</f>
        <v>DSC KAIJO</v>
      </c>
      <c r="F14" s="27">
        <f>'R 9'!$F$6</f>
        <v>0</v>
      </c>
      <c r="G14" s="27">
        <f>'R 9'!$H$6</f>
        <v>0</v>
      </c>
      <c r="H14" s="27">
        <f>'R 9'!$J$6</f>
        <v>0</v>
      </c>
      <c r="I14" s="27">
        <f>'R 9'!$L$6</f>
        <v>0</v>
      </c>
      <c r="J14" s="28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9">
        <f t="shared" si="0"/>
        <v>0</v>
      </c>
      <c r="O14" s="59">
        <f t="shared" si="2"/>
        <v>0</v>
      </c>
      <c r="P14" s="48"/>
      <c r="Q14" s="40">
        <f t="shared" si="3"/>
        <v>0</v>
      </c>
    </row>
    <row r="15" spans="2:17" s="2" customFormat="1" ht="15.75" x14ac:dyDescent="0.25">
      <c r="B15" s="31" t="s">
        <v>43</v>
      </c>
      <c r="C15" s="32">
        <f>'10er'!$C$49:$D$49</f>
        <v>44288</v>
      </c>
      <c r="D15" s="33" t="s">
        <v>39</v>
      </c>
      <c r="E15" s="34" t="str">
        <f>'10er'!B50</f>
        <v>ESV LANNACH II</v>
      </c>
      <c r="F15" s="19">
        <f>'R 10'!$F$5</f>
        <v>0</v>
      </c>
      <c r="G15" s="19">
        <f>'R 10'!$H$5</f>
        <v>0</v>
      </c>
      <c r="H15" s="19">
        <f>'R 10'!$J$5</f>
        <v>0</v>
      </c>
      <c r="I15" s="19">
        <f>'R 10'!$L$5</f>
        <v>0</v>
      </c>
      <c r="J15" s="35">
        <f t="shared" si="1"/>
        <v>0</v>
      </c>
      <c r="K15" s="36">
        <f t="shared" si="1"/>
        <v>0</v>
      </c>
      <c r="L15" s="36">
        <f t="shared" si="1"/>
        <v>0</v>
      </c>
      <c r="M15" s="36">
        <f t="shared" si="1"/>
        <v>0</v>
      </c>
      <c r="N15" s="37">
        <f t="shared" si="0"/>
        <v>0</v>
      </c>
      <c r="O15" s="58">
        <f t="shared" si="2"/>
        <v>0</v>
      </c>
      <c r="P15" s="49"/>
      <c r="Q15" s="41">
        <f t="shared" si="3"/>
        <v>0</v>
      </c>
    </row>
    <row r="16" spans="2:17" s="2" customFormat="1" ht="15.75" x14ac:dyDescent="0.25">
      <c r="B16" s="15" t="s">
        <v>45</v>
      </c>
      <c r="C16" s="16">
        <f>'10er'!$C$56:$D$56</f>
        <v>44295</v>
      </c>
      <c r="D16" s="17" t="s">
        <v>39</v>
      </c>
      <c r="E16" s="18" t="str">
        <f>'10er'!D57</f>
        <v>ESV WIESELSDORF I</v>
      </c>
      <c r="F16" s="19">
        <f>'R 11'!$F$6</f>
        <v>0</v>
      </c>
      <c r="G16" s="19">
        <f>'R 11'!$H$6</f>
        <v>0</v>
      </c>
      <c r="H16" s="19">
        <f>'R 11'!$J$6</f>
        <v>0</v>
      </c>
      <c r="I16" s="19">
        <f>'R 11'!$L$6</f>
        <v>0</v>
      </c>
      <c r="J16" s="20">
        <f t="shared" si="1"/>
        <v>0</v>
      </c>
      <c r="K16" s="19">
        <f t="shared" si="1"/>
        <v>0</v>
      </c>
      <c r="L16" s="19">
        <f t="shared" si="1"/>
        <v>0</v>
      </c>
      <c r="M16" s="19">
        <f t="shared" si="1"/>
        <v>0</v>
      </c>
      <c r="N16" s="21">
        <f t="shared" si="0"/>
        <v>0</v>
      </c>
      <c r="O16" s="57">
        <f t="shared" si="2"/>
        <v>0</v>
      </c>
      <c r="P16" s="47"/>
      <c r="Q16" s="39">
        <f t="shared" si="3"/>
        <v>0</v>
      </c>
    </row>
    <row r="17" spans="2:17" s="2" customFormat="1" ht="15.75" x14ac:dyDescent="0.25">
      <c r="B17" s="31" t="s">
        <v>48</v>
      </c>
      <c r="C17" s="32">
        <f>'10er'!$C$63:$D$63</f>
        <v>44302</v>
      </c>
      <c r="D17" s="33" t="s">
        <v>35</v>
      </c>
      <c r="E17" s="34" t="str">
        <f>'10er'!B64</f>
        <v>ESV ST.JOSEF I</v>
      </c>
      <c r="F17" s="19">
        <f>'R 12'!$H$7</f>
        <v>0</v>
      </c>
      <c r="G17" s="19">
        <f>'R 12'!$F$7</f>
        <v>0</v>
      </c>
      <c r="H17" s="19">
        <f>'R 12'!$L$7</f>
        <v>0</v>
      </c>
      <c r="I17" s="19">
        <f>'R 12'!$J$7</f>
        <v>0</v>
      </c>
      <c r="J17" s="35">
        <f t="shared" si="1"/>
        <v>0</v>
      </c>
      <c r="K17" s="36">
        <f t="shared" si="1"/>
        <v>0</v>
      </c>
      <c r="L17" s="36">
        <f t="shared" si="1"/>
        <v>0</v>
      </c>
      <c r="M17" s="36">
        <f t="shared" si="1"/>
        <v>0</v>
      </c>
      <c r="N17" s="37">
        <f t="shared" si="0"/>
        <v>0</v>
      </c>
      <c r="O17" s="57">
        <f t="shared" si="2"/>
        <v>0</v>
      </c>
      <c r="P17" s="49"/>
      <c r="Q17" s="39">
        <f t="shared" si="3"/>
        <v>0</v>
      </c>
    </row>
    <row r="18" spans="2:17" s="2" customFormat="1" ht="15.75" x14ac:dyDescent="0.25">
      <c r="B18" s="15" t="s">
        <v>49</v>
      </c>
      <c r="C18" s="16">
        <f>'10er'!$C$70:$D$70</f>
        <v>44309</v>
      </c>
      <c r="D18" s="17" t="s">
        <v>39</v>
      </c>
      <c r="E18" s="18" t="str">
        <f>'10er'!D71</f>
        <v>ESV LANNACH II</v>
      </c>
      <c r="F18" s="19">
        <f>'R 13'!$F$8</f>
        <v>0</v>
      </c>
      <c r="G18" s="19">
        <f>'R 13'!$H$8</f>
        <v>0</v>
      </c>
      <c r="H18" s="19">
        <f>'R 13'!$J$8</f>
        <v>0</v>
      </c>
      <c r="I18" s="19">
        <f>'R 13'!$L$8</f>
        <v>0</v>
      </c>
      <c r="J18" s="20">
        <f t="shared" si="1"/>
        <v>0</v>
      </c>
      <c r="K18" s="19">
        <f t="shared" si="1"/>
        <v>0</v>
      </c>
      <c r="L18" s="19">
        <f t="shared" si="1"/>
        <v>0</v>
      </c>
      <c r="M18" s="19">
        <f t="shared" si="1"/>
        <v>0</v>
      </c>
      <c r="N18" s="21">
        <f t="shared" si="0"/>
        <v>0</v>
      </c>
      <c r="O18" s="57">
        <f t="shared" si="2"/>
        <v>0</v>
      </c>
      <c r="P18" s="47"/>
      <c r="Q18" s="39">
        <f t="shared" si="3"/>
        <v>0</v>
      </c>
    </row>
    <row r="19" spans="2:17" s="2" customFormat="1" ht="15.75" x14ac:dyDescent="0.25">
      <c r="B19" s="15" t="s">
        <v>50</v>
      </c>
      <c r="C19" s="16">
        <f>'10er'!$C$77:$D$77</f>
        <v>44316</v>
      </c>
      <c r="D19" s="17" t="s">
        <v>35</v>
      </c>
      <c r="E19" s="18" t="str">
        <f>'10er'!B78</f>
        <v>ESV RASSACH</v>
      </c>
      <c r="F19" s="19">
        <f>'R 14'!$H$9</f>
        <v>0</v>
      </c>
      <c r="G19" s="19">
        <f>'R 14'!$F$9</f>
        <v>0</v>
      </c>
      <c r="H19" s="19">
        <f>'R 14'!$L$9</f>
        <v>0</v>
      </c>
      <c r="I19" s="19">
        <f>'R 14'!$J$9</f>
        <v>0</v>
      </c>
      <c r="J19" s="20">
        <f t="shared" si="1"/>
        <v>0</v>
      </c>
      <c r="K19" s="19">
        <f t="shared" si="1"/>
        <v>0</v>
      </c>
      <c r="L19" s="19">
        <f t="shared" si="1"/>
        <v>0</v>
      </c>
      <c r="M19" s="19">
        <f t="shared" si="1"/>
        <v>0</v>
      </c>
      <c r="N19" s="21">
        <f t="shared" si="0"/>
        <v>0</v>
      </c>
      <c r="O19" s="57">
        <f t="shared" si="2"/>
        <v>0</v>
      </c>
      <c r="P19" s="47"/>
      <c r="Q19" s="39">
        <f t="shared" si="3"/>
        <v>0</v>
      </c>
    </row>
    <row r="20" spans="2:17" s="2" customFormat="1" ht="15.75" x14ac:dyDescent="0.25">
      <c r="B20" s="15" t="s">
        <v>51</v>
      </c>
      <c r="C20" s="16">
        <f>'10er'!$G$49:$G$49</f>
        <v>44323</v>
      </c>
      <c r="D20" s="17" t="s">
        <v>39</v>
      </c>
      <c r="E20" s="18" t="str">
        <f>'10er'!H54</f>
        <v>ESV RASSACH</v>
      </c>
      <c r="F20" s="19">
        <f>'R 15'!$F$9</f>
        <v>0</v>
      </c>
      <c r="G20" s="19">
        <f>'R 15'!$H$9</f>
        <v>0</v>
      </c>
      <c r="H20" s="19">
        <f>'R 15'!$J$9</f>
        <v>0</v>
      </c>
      <c r="I20" s="19">
        <f>'R 15'!$L$9</f>
        <v>0</v>
      </c>
      <c r="J20" s="20">
        <f t="shared" si="1"/>
        <v>0</v>
      </c>
      <c r="K20" s="19">
        <f t="shared" si="1"/>
        <v>0</v>
      </c>
      <c r="L20" s="19">
        <f t="shared" si="1"/>
        <v>0</v>
      </c>
      <c r="M20" s="19">
        <f t="shared" si="1"/>
        <v>0</v>
      </c>
      <c r="N20" s="21">
        <f t="shared" si="0"/>
        <v>0</v>
      </c>
      <c r="O20" s="57">
        <f t="shared" si="2"/>
        <v>0</v>
      </c>
      <c r="P20" s="47"/>
      <c r="Q20" s="39">
        <f t="shared" si="3"/>
        <v>0</v>
      </c>
    </row>
    <row r="21" spans="2:17" s="2" customFormat="1" ht="15.75" x14ac:dyDescent="0.25">
      <c r="B21" s="15" t="s">
        <v>52</v>
      </c>
      <c r="C21" s="16">
        <f>'10er'!$G$56:$G$56</f>
        <v>44330</v>
      </c>
      <c r="D21" s="17" t="s">
        <v>35</v>
      </c>
      <c r="E21" s="18" t="str">
        <f>'10er'!F60</f>
        <v>ESV RASSACH</v>
      </c>
      <c r="F21" s="19">
        <f>'R 16'!$H$8</f>
        <v>0</v>
      </c>
      <c r="G21" s="19">
        <f>'R 16'!$F$8</f>
        <v>0</v>
      </c>
      <c r="H21" s="19">
        <f>'R 16'!$L$8</f>
        <v>0</v>
      </c>
      <c r="I21" s="19">
        <f>'R 16'!$J$8</f>
        <v>0</v>
      </c>
      <c r="J21" s="20">
        <f t="shared" si="1"/>
        <v>0</v>
      </c>
      <c r="K21" s="19">
        <f t="shared" si="1"/>
        <v>0</v>
      </c>
      <c r="L21" s="19">
        <f t="shared" si="1"/>
        <v>0</v>
      </c>
      <c r="M21" s="19">
        <f t="shared" si="1"/>
        <v>0</v>
      </c>
      <c r="N21" s="21">
        <f t="shared" si="0"/>
        <v>0</v>
      </c>
      <c r="O21" s="57">
        <f t="shared" si="2"/>
        <v>0</v>
      </c>
      <c r="P21" s="47"/>
      <c r="Q21" s="39">
        <f t="shared" si="3"/>
        <v>0</v>
      </c>
    </row>
    <row r="22" spans="2:17" s="2" customFormat="1" ht="15.75" x14ac:dyDescent="0.25">
      <c r="B22" s="15" t="s">
        <v>53</v>
      </c>
      <c r="C22" s="16">
        <f>'10er'!$G$63:$G$63</f>
        <v>44337</v>
      </c>
      <c r="D22" s="17" t="s">
        <v>39</v>
      </c>
      <c r="E22" s="18" t="str">
        <f>'10er'!H66</f>
        <v>ESV RASSACH</v>
      </c>
      <c r="F22" s="19">
        <f>'R 17'!$F$7</f>
        <v>0</v>
      </c>
      <c r="G22" s="19">
        <f>'R 17'!$H$7</f>
        <v>0</v>
      </c>
      <c r="H22" s="19">
        <f>'R 17'!$J$7</f>
        <v>0</v>
      </c>
      <c r="I22" s="19">
        <f>'R 17'!$L$7</f>
        <v>0</v>
      </c>
      <c r="J22" s="20">
        <f t="shared" si="1"/>
        <v>0</v>
      </c>
      <c r="K22" s="19">
        <f t="shared" si="1"/>
        <v>0</v>
      </c>
      <c r="L22" s="19">
        <f t="shared" si="1"/>
        <v>0</v>
      </c>
      <c r="M22" s="19">
        <f t="shared" si="1"/>
        <v>0</v>
      </c>
      <c r="N22" s="21">
        <f t="shared" si="0"/>
        <v>0</v>
      </c>
      <c r="O22" s="57">
        <f t="shared" si="2"/>
        <v>0</v>
      </c>
      <c r="P22" s="47"/>
      <c r="Q22" s="39">
        <f t="shared" si="3"/>
        <v>0</v>
      </c>
    </row>
    <row r="23" spans="2:17" s="2" customFormat="1" ht="15.75" x14ac:dyDescent="0.25">
      <c r="B23" s="15" t="s">
        <v>54</v>
      </c>
      <c r="C23" s="16">
        <f>'10er'!$G$70:$G$70</f>
        <v>44344</v>
      </c>
      <c r="D23" s="17" t="s">
        <v>35</v>
      </c>
      <c r="E23" s="18" t="str">
        <f>'10er'!F72</f>
        <v>ESV RASSACH</v>
      </c>
      <c r="F23" s="19">
        <f>'R 18'!$H$6</f>
        <v>0</v>
      </c>
      <c r="G23" s="19">
        <f>'R 18'!$F$6</f>
        <v>0</v>
      </c>
      <c r="H23" s="19">
        <f>'R 18'!$L$6</f>
        <v>0</v>
      </c>
      <c r="I23" s="19">
        <f>'R 18'!$J$6</f>
        <v>0</v>
      </c>
      <c r="J23" s="20">
        <f t="shared" si="1"/>
        <v>0</v>
      </c>
      <c r="K23" s="19">
        <f t="shared" si="1"/>
        <v>0</v>
      </c>
      <c r="L23" s="19">
        <f t="shared" si="1"/>
        <v>0</v>
      </c>
      <c r="M23" s="19">
        <f t="shared" si="1"/>
        <v>0</v>
      </c>
      <c r="N23" s="21">
        <f t="shared" si="0"/>
        <v>0</v>
      </c>
      <c r="O23" s="57">
        <f t="shared" si="2"/>
        <v>0</v>
      </c>
      <c r="P23" s="47"/>
      <c r="Q23" s="39">
        <f t="shared" si="3"/>
        <v>0</v>
      </c>
    </row>
    <row r="24" spans="2:17" s="2" customFormat="1" ht="15.75" x14ac:dyDescent="0.25">
      <c r="B24" s="19"/>
      <c r="C24" s="19"/>
      <c r="D24" s="19"/>
      <c r="E24" s="19"/>
      <c r="F24" s="36"/>
      <c r="G24" s="36"/>
      <c r="H24" s="36"/>
      <c r="I24" s="36"/>
      <c r="J24" s="19"/>
      <c r="K24" s="19"/>
      <c r="L24" s="19"/>
      <c r="M24" s="19"/>
      <c r="N24" s="19"/>
      <c r="O24" s="19"/>
      <c r="P24" s="22">
        <f>SUM(P6:P23)</f>
        <v>0</v>
      </c>
      <c r="Q24" s="53"/>
    </row>
  </sheetData>
  <mergeCells count="4">
    <mergeCell ref="B2:E2"/>
    <mergeCell ref="B4:C4"/>
    <mergeCell ref="E4:P4"/>
    <mergeCell ref="M2:N2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Q24"/>
  <sheetViews>
    <sheetView workbookViewId="0">
      <selection activeCell="E25" sqref="E25"/>
    </sheetView>
  </sheetViews>
  <sheetFormatPr baseColWidth="10" defaultColWidth="11.5703125" defaultRowHeight="12.75" x14ac:dyDescent="0.2"/>
  <cols>
    <col min="1" max="1" width="1.7109375" style="1" customWidth="1"/>
    <col min="2" max="2" width="4.7109375" style="1" customWidth="1"/>
    <col min="3" max="3" width="11.28515625" style="1" bestFit="1" customWidth="1"/>
    <col min="4" max="4" width="3.7109375" style="1" customWidth="1"/>
    <col min="5" max="5" width="18.7109375" style="1" customWidth="1"/>
    <col min="6" max="7" width="3.7109375" style="1" customWidth="1"/>
    <col min="8" max="9" width="4.28515625" style="1" customWidth="1"/>
    <col min="10" max="13" width="5.28515625" style="1" customWidth="1"/>
    <col min="14" max="14" width="8.28515625" style="1" customWidth="1"/>
    <col min="15" max="15" width="4.42578125" style="1" customWidth="1"/>
    <col min="16" max="16" width="9.7109375" style="6" customWidth="1"/>
    <col min="17" max="17" width="5.7109375" style="1" customWidth="1"/>
    <col min="18" max="16384" width="11.5703125" style="1"/>
  </cols>
  <sheetData>
    <row r="1" spans="2:17" ht="6" customHeight="1" x14ac:dyDescent="0.2"/>
    <row r="2" spans="2:17" s="13" customFormat="1" ht="15.75" x14ac:dyDescent="0.25">
      <c r="B2" s="82" t="str">
        <f>'M1'!B2:E2</f>
        <v>Raiffeisen - Bezirkscup 2020/2021</v>
      </c>
      <c r="C2" s="82"/>
      <c r="D2" s="82"/>
      <c r="E2" s="82"/>
      <c r="M2" s="84" t="s">
        <v>60</v>
      </c>
      <c r="N2" s="84"/>
      <c r="O2" s="46" t="str">
        <f>'M1'!$O$2</f>
        <v>A</v>
      </c>
      <c r="P2" s="14"/>
    </row>
    <row r="3" spans="2:17" s="2" customFormat="1" ht="4.9000000000000004" customHeight="1" x14ac:dyDescent="0.25">
      <c r="P3" s="50"/>
    </row>
    <row r="4" spans="2:17" s="13" customFormat="1" ht="15.75" x14ac:dyDescent="0.25">
      <c r="B4" s="82" t="s">
        <v>18</v>
      </c>
      <c r="C4" s="82"/>
      <c r="E4" s="85" t="str">
        <f>'10er'!D6</f>
        <v>ESV LANNACH II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2:17" s="46" customFormat="1" ht="20.45" customHeight="1" x14ac:dyDescent="0.25">
      <c r="B5" s="42" t="s">
        <v>19</v>
      </c>
      <c r="C5" s="42" t="s">
        <v>20</v>
      </c>
      <c r="D5" s="42" t="s">
        <v>21</v>
      </c>
      <c r="E5" s="42" t="s">
        <v>22</v>
      </c>
      <c r="F5" s="42" t="s">
        <v>23</v>
      </c>
      <c r="G5" s="42" t="s">
        <v>24</v>
      </c>
      <c r="H5" s="42" t="s">
        <v>25</v>
      </c>
      <c r="I5" s="42" t="s">
        <v>26</v>
      </c>
      <c r="J5" s="43" t="s">
        <v>27</v>
      </c>
      <c r="K5" s="42" t="s">
        <v>28</v>
      </c>
      <c r="L5" s="42" t="s">
        <v>29</v>
      </c>
      <c r="M5" s="42" t="s">
        <v>30</v>
      </c>
      <c r="N5" s="44" t="s">
        <v>31</v>
      </c>
      <c r="O5" s="56" t="s">
        <v>63</v>
      </c>
      <c r="P5" s="45" t="s">
        <v>32</v>
      </c>
      <c r="Q5" s="43" t="s">
        <v>33</v>
      </c>
    </row>
    <row r="6" spans="2:17" s="2" customFormat="1" ht="15.75" x14ac:dyDescent="0.25">
      <c r="B6" s="15" t="s">
        <v>34</v>
      </c>
      <c r="C6" s="16">
        <f>'10er'!$C$5:$D$5</f>
        <v>44078</v>
      </c>
      <c r="D6" s="17" t="s">
        <v>39</v>
      </c>
      <c r="E6" s="18" t="str">
        <f>'10er'!D6</f>
        <v>ESV LANNACH II</v>
      </c>
      <c r="F6" s="19">
        <f>'R 1'!$F$5</f>
        <v>0</v>
      </c>
      <c r="G6" s="19">
        <f>'R 1'!$H$5</f>
        <v>0</v>
      </c>
      <c r="H6" s="19">
        <f>'R 1'!$J$5</f>
        <v>0</v>
      </c>
      <c r="I6" s="19">
        <f>'R 1'!$L$5</f>
        <v>0</v>
      </c>
      <c r="J6" s="20">
        <f xml:space="preserve"> F6</f>
        <v>0</v>
      </c>
      <c r="K6" s="19">
        <f xml:space="preserve"> G6</f>
        <v>0</v>
      </c>
      <c r="L6" s="19">
        <f xml:space="preserve"> H6</f>
        <v>0</v>
      </c>
      <c r="M6" s="19">
        <f xml:space="preserve"> I6</f>
        <v>0</v>
      </c>
      <c r="N6" s="21">
        <f t="shared" ref="N6:N23" si="0">SUM(L6-M6)</f>
        <v>0</v>
      </c>
      <c r="O6" s="57">
        <f>IF(H6&gt;0,0+1,0)</f>
        <v>0</v>
      </c>
      <c r="P6" s="22" t="s">
        <v>37</v>
      </c>
      <c r="Q6" s="39">
        <f>IF(F6&lt;6,0,IF(F6=6,1,IF(F6&gt;6,3)))</f>
        <v>0</v>
      </c>
    </row>
    <row r="7" spans="2:17" s="2" customFormat="1" ht="15.75" x14ac:dyDescent="0.25">
      <c r="B7" s="15" t="s">
        <v>38</v>
      </c>
      <c r="C7" s="16">
        <f>'10er'!$C$12:$D$12</f>
        <v>44085</v>
      </c>
      <c r="D7" s="17" t="s">
        <v>35</v>
      </c>
      <c r="E7" s="18" t="str">
        <f>'10er'!B13</f>
        <v>ESV WIESELSDORF I</v>
      </c>
      <c r="F7" s="19">
        <f>'R 2'!$H$5</f>
        <v>0</v>
      </c>
      <c r="G7" s="19">
        <f>'R 2'!$F$5</f>
        <v>0</v>
      </c>
      <c r="H7" s="19">
        <f>'R 2'!$L$5</f>
        <v>0</v>
      </c>
      <c r="I7" s="19">
        <f>'R 2'!$J$5</f>
        <v>0</v>
      </c>
      <c r="J7" s="20">
        <f t="shared" ref="J7:J23" si="1">F7+J6</f>
        <v>0</v>
      </c>
      <c r="K7" s="19">
        <f t="shared" ref="K7:K23" si="2">G7+K6</f>
        <v>0</v>
      </c>
      <c r="L7" s="19">
        <f t="shared" ref="L7:L23" si="3">H7+L6</f>
        <v>0</v>
      </c>
      <c r="M7" s="19">
        <f t="shared" ref="M7:M23" si="4">I7+M6</f>
        <v>0</v>
      </c>
      <c r="N7" s="21">
        <f t="shared" si="0"/>
        <v>0</v>
      </c>
      <c r="O7" s="57">
        <f t="shared" ref="O7:O23" si="5">IF(H7&gt;0,O6+1,O6+0)</f>
        <v>0</v>
      </c>
      <c r="P7" s="22"/>
      <c r="Q7" s="39">
        <f>(IF(F7&lt;6,0,IF(F7=6,1,IF(F7&gt;6,3))))+Q6</f>
        <v>0</v>
      </c>
    </row>
    <row r="8" spans="2:17" s="2" customFormat="1" ht="15.75" x14ac:dyDescent="0.25">
      <c r="B8" s="15" t="s">
        <v>40</v>
      </c>
      <c r="C8" s="16">
        <f>'10er'!$C$19:$D$19</f>
        <v>44092</v>
      </c>
      <c r="D8" s="17" t="s">
        <v>39</v>
      </c>
      <c r="E8" s="18" t="str">
        <f>'10er'!D20</f>
        <v>ESV ST.JOSEF I</v>
      </c>
      <c r="F8" s="19">
        <f>'R 3'!$F$5</f>
        <v>0</v>
      </c>
      <c r="G8" s="19">
        <f>'R 3'!$H$5</f>
        <v>0</v>
      </c>
      <c r="H8" s="19">
        <f>'R 3'!$J$5</f>
        <v>0</v>
      </c>
      <c r="I8" s="19">
        <f>'R 3'!$L$5</f>
        <v>0</v>
      </c>
      <c r="J8" s="20">
        <f t="shared" si="1"/>
        <v>0</v>
      </c>
      <c r="K8" s="19">
        <f t="shared" si="2"/>
        <v>0</v>
      </c>
      <c r="L8" s="19">
        <f t="shared" si="3"/>
        <v>0</v>
      </c>
      <c r="M8" s="19">
        <f t="shared" si="4"/>
        <v>0</v>
      </c>
      <c r="N8" s="21">
        <f t="shared" si="0"/>
        <v>0</v>
      </c>
      <c r="O8" s="57">
        <f t="shared" si="5"/>
        <v>0</v>
      </c>
      <c r="P8" s="22" t="s">
        <v>37</v>
      </c>
      <c r="Q8" s="39">
        <f t="shared" ref="Q8:Q23" si="6">(IF(F8&lt;6,0,IF(F8=6,1,IF(F8&gt;6,3))))+Q7</f>
        <v>0</v>
      </c>
    </row>
    <row r="9" spans="2:17" s="2" customFormat="1" ht="15.75" x14ac:dyDescent="0.25">
      <c r="B9" s="15" t="s">
        <v>42</v>
      </c>
      <c r="C9" s="16">
        <f>'10er'!$C$26:$D$26</f>
        <v>44099</v>
      </c>
      <c r="D9" s="17" t="s">
        <v>35</v>
      </c>
      <c r="E9" s="18" t="str">
        <f>'10er'!B27</f>
        <v>ESV LANNACH II</v>
      </c>
      <c r="F9" s="19">
        <f>'R 4'!$H$5</f>
        <v>0</v>
      </c>
      <c r="G9" s="19">
        <f>'R 4'!$F$5</f>
        <v>0</v>
      </c>
      <c r="H9" s="19">
        <f>'R 4'!$L$5</f>
        <v>0</v>
      </c>
      <c r="I9" s="19">
        <f>'R 4'!$J$5</f>
        <v>0</v>
      </c>
      <c r="J9" s="20">
        <f t="shared" si="1"/>
        <v>0</v>
      </c>
      <c r="K9" s="19">
        <f t="shared" si="2"/>
        <v>0</v>
      </c>
      <c r="L9" s="19">
        <f t="shared" si="3"/>
        <v>0</v>
      </c>
      <c r="M9" s="19">
        <f t="shared" si="4"/>
        <v>0</v>
      </c>
      <c r="N9" s="21">
        <f t="shared" si="0"/>
        <v>0</v>
      </c>
      <c r="O9" s="57">
        <f t="shared" si="5"/>
        <v>0</v>
      </c>
      <c r="P9" s="22"/>
      <c r="Q9" s="39">
        <f t="shared" si="6"/>
        <v>0</v>
      </c>
    </row>
    <row r="10" spans="2:17" s="2" customFormat="1" ht="15.75" x14ac:dyDescent="0.25">
      <c r="B10" s="15" t="s">
        <v>44</v>
      </c>
      <c r="C10" s="16">
        <f>'10er'!$C$33:$D$33</f>
        <v>44106</v>
      </c>
      <c r="D10" s="17" t="s">
        <v>39</v>
      </c>
      <c r="E10" s="18" t="str">
        <f>'10er'!D34</f>
        <v>ESV RASSACH</v>
      </c>
      <c r="F10" s="19">
        <f>'R 5'!$F$5</f>
        <v>0</v>
      </c>
      <c r="G10" s="19">
        <f>'R 5'!$H$5</f>
        <v>0</v>
      </c>
      <c r="H10" s="19">
        <f>'R 5'!$J$5</f>
        <v>0</v>
      </c>
      <c r="I10" s="19">
        <f>'R 5'!$L$5</f>
        <v>0</v>
      </c>
      <c r="J10" s="20">
        <f t="shared" si="1"/>
        <v>0</v>
      </c>
      <c r="K10" s="19">
        <f t="shared" si="2"/>
        <v>0</v>
      </c>
      <c r="L10" s="19">
        <f t="shared" si="3"/>
        <v>0</v>
      </c>
      <c r="M10" s="19">
        <f t="shared" si="4"/>
        <v>0</v>
      </c>
      <c r="N10" s="21">
        <f t="shared" si="0"/>
        <v>0</v>
      </c>
      <c r="O10" s="57">
        <f t="shared" si="5"/>
        <v>0</v>
      </c>
      <c r="P10" s="22"/>
      <c r="Q10" s="39">
        <f t="shared" si="6"/>
        <v>0</v>
      </c>
    </row>
    <row r="11" spans="2:17" s="2" customFormat="1" ht="15.75" x14ac:dyDescent="0.25">
      <c r="B11" s="15" t="s">
        <v>46</v>
      </c>
      <c r="C11" s="16">
        <f>'10er'!$G$5:$G$5</f>
        <v>44113</v>
      </c>
      <c r="D11" s="17" t="s">
        <v>35</v>
      </c>
      <c r="E11" s="18" t="str">
        <f>'10er'!F6</f>
        <v>ESV LANNACH I</v>
      </c>
      <c r="F11" s="19">
        <f>'R 6'!$H$5</f>
        <v>0</v>
      </c>
      <c r="G11" s="19">
        <f>'R 6'!$F$5</f>
        <v>0</v>
      </c>
      <c r="H11" s="19">
        <f>'R 6'!$L$5</f>
        <v>0</v>
      </c>
      <c r="I11" s="19">
        <f>'R 6'!$J$5</f>
        <v>0</v>
      </c>
      <c r="J11" s="20">
        <f t="shared" si="1"/>
        <v>0</v>
      </c>
      <c r="K11" s="19">
        <f t="shared" si="2"/>
        <v>0</v>
      </c>
      <c r="L11" s="19">
        <f t="shared" si="3"/>
        <v>0</v>
      </c>
      <c r="M11" s="19">
        <f t="shared" si="4"/>
        <v>0</v>
      </c>
      <c r="N11" s="21">
        <f t="shared" si="0"/>
        <v>0</v>
      </c>
      <c r="O11" s="57">
        <f t="shared" si="5"/>
        <v>0</v>
      </c>
      <c r="P11" s="22"/>
      <c r="Q11" s="39">
        <f t="shared" si="6"/>
        <v>0</v>
      </c>
    </row>
    <row r="12" spans="2:17" s="2" customFormat="1" ht="15.75" x14ac:dyDescent="0.25">
      <c r="B12" s="15" t="s">
        <v>47</v>
      </c>
      <c r="C12" s="16">
        <f>'10er'!$G$12:$G$12</f>
        <v>44120</v>
      </c>
      <c r="D12" s="17" t="s">
        <v>39</v>
      </c>
      <c r="E12" s="18" t="str">
        <f>'10er'!H13</f>
        <v>ESV WIESELSDORF I</v>
      </c>
      <c r="F12" s="19">
        <f>'R 7'!$F$5</f>
        <v>0</v>
      </c>
      <c r="G12" s="19">
        <f>'R 7'!$H$5</f>
        <v>0</v>
      </c>
      <c r="H12" s="19">
        <f>'R 7'!$J$5</f>
        <v>0</v>
      </c>
      <c r="I12" s="19">
        <f>'R 7'!$L$5</f>
        <v>0</v>
      </c>
      <c r="J12" s="20">
        <f t="shared" si="1"/>
        <v>0</v>
      </c>
      <c r="K12" s="19">
        <f t="shared" si="2"/>
        <v>0</v>
      </c>
      <c r="L12" s="19">
        <f t="shared" si="3"/>
        <v>0</v>
      </c>
      <c r="M12" s="19">
        <f t="shared" si="4"/>
        <v>0</v>
      </c>
      <c r="N12" s="21">
        <f t="shared" si="0"/>
        <v>0</v>
      </c>
      <c r="O12" s="57">
        <f t="shared" si="5"/>
        <v>0</v>
      </c>
      <c r="P12" s="22"/>
      <c r="Q12" s="39">
        <f t="shared" si="6"/>
        <v>0</v>
      </c>
    </row>
    <row r="13" spans="2:17" s="2" customFormat="1" ht="15.75" x14ac:dyDescent="0.25">
      <c r="B13" s="15" t="s">
        <v>41</v>
      </c>
      <c r="C13" s="16">
        <f>'10er'!$G$19:$G$19</f>
        <v>44127</v>
      </c>
      <c r="D13" s="17" t="s">
        <v>35</v>
      </c>
      <c r="E13" s="18" t="str">
        <f>'10er'!F20</f>
        <v>DSC FELLNER</v>
      </c>
      <c r="F13" s="19">
        <f>'R 8'!$H$5</f>
        <v>0</v>
      </c>
      <c r="G13" s="19">
        <f>'R 8'!$F$5</f>
        <v>0</v>
      </c>
      <c r="H13" s="19">
        <f>'R 8'!$L$5</f>
        <v>0</v>
      </c>
      <c r="I13" s="19">
        <f>'R 8'!$J$5</f>
        <v>0</v>
      </c>
      <c r="J13" s="20">
        <f t="shared" si="1"/>
        <v>0</v>
      </c>
      <c r="K13" s="19">
        <f t="shared" si="2"/>
        <v>0</v>
      </c>
      <c r="L13" s="19">
        <f t="shared" si="3"/>
        <v>0</v>
      </c>
      <c r="M13" s="19">
        <f t="shared" si="4"/>
        <v>0</v>
      </c>
      <c r="N13" s="21">
        <f t="shared" si="0"/>
        <v>0</v>
      </c>
      <c r="O13" s="57">
        <f t="shared" si="5"/>
        <v>0</v>
      </c>
      <c r="P13" s="22"/>
      <c r="Q13" s="39">
        <f t="shared" si="6"/>
        <v>0</v>
      </c>
    </row>
    <row r="14" spans="2:17" s="2" customFormat="1" ht="16.5" thickBot="1" x14ac:dyDescent="0.3">
      <c r="B14" s="23" t="s">
        <v>36</v>
      </c>
      <c r="C14" s="24">
        <f>'10er'!$G$26:$G$26</f>
        <v>44134</v>
      </c>
      <c r="D14" s="25" t="s">
        <v>39</v>
      </c>
      <c r="E14" s="26" t="str">
        <f>'10er'!H27</f>
        <v>DSC KAIJO</v>
      </c>
      <c r="F14" s="27">
        <f>'R 9'!$F$5</f>
        <v>0</v>
      </c>
      <c r="G14" s="27">
        <f>'R 9'!$H$5</f>
        <v>0</v>
      </c>
      <c r="H14" s="27">
        <f>'R 9'!$J$5</f>
        <v>0</v>
      </c>
      <c r="I14" s="27">
        <f>'R 9'!$L$5</f>
        <v>0</v>
      </c>
      <c r="J14" s="28">
        <f t="shared" si="1"/>
        <v>0</v>
      </c>
      <c r="K14" s="27">
        <f t="shared" si="2"/>
        <v>0</v>
      </c>
      <c r="L14" s="27">
        <f t="shared" si="3"/>
        <v>0</v>
      </c>
      <c r="M14" s="27">
        <f t="shared" si="4"/>
        <v>0</v>
      </c>
      <c r="N14" s="29">
        <f t="shared" si="0"/>
        <v>0</v>
      </c>
      <c r="O14" s="59">
        <f t="shared" si="5"/>
        <v>0</v>
      </c>
      <c r="P14" s="30"/>
      <c r="Q14" s="40">
        <f t="shared" si="6"/>
        <v>0</v>
      </c>
    </row>
    <row r="15" spans="2:17" s="2" customFormat="1" ht="15.75" x14ac:dyDescent="0.25">
      <c r="B15" s="31" t="s">
        <v>43</v>
      </c>
      <c r="C15" s="32">
        <f>'10er'!$C$49:$D$49</f>
        <v>44288</v>
      </c>
      <c r="D15" s="33" t="s">
        <v>35</v>
      </c>
      <c r="E15" s="34" t="str">
        <f>'10er'!B50</f>
        <v>ESV LANNACH II</v>
      </c>
      <c r="F15" s="19">
        <f>'R 10'!$H$5</f>
        <v>0</v>
      </c>
      <c r="G15" s="19">
        <f>'R 10'!$F$5</f>
        <v>0</v>
      </c>
      <c r="H15" s="19">
        <f>'R 10'!$L$5</f>
        <v>0</v>
      </c>
      <c r="I15" s="19">
        <f>'R 10'!$J$5</f>
        <v>0</v>
      </c>
      <c r="J15" s="35">
        <f t="shared" si="1"/>
        <v>0</v>
      </c>
      <c r="K15" s="36">
        <f t="shared" si="2"/>
        <v>0</v>
      </c>
      <c r="L15" s="36">
        <f t="shared" si="3"/>
        <v>0</v>
      </c>
      <c r="M15" s="36">
        <f t="shared" si="4"/>
        <v>0</v>
      </c>
      <c r="N15" s="37">
        <f t="shared" si="0"/>
        <v>0</v>
      </c>
      <c r="O15" s="58">
        <f t="shared" si="5"/>
        <v>0</v>
      </c>
      <c r="P15" s="38"/>
      <c r="Q15" s="41">
        <f t="shared" si="6"/>
        <v>0</v>
      </c>
    </row>
    <row r="16" spans="2:17" s="2" customFormat="1" ht="15.75" x14ac:dyDescent="0.25">
      <c r="B16" s="15" t="s">
        <v>45</v>
      </c>
      <c r="C16" s="16">
        <f>'10er'!$C$56:$D$56</f>
        <v>44295</v>
      </c>
      <c r="D16" s="17" t="s">
        <v>39</v>
      </c>
      <c r="E16" s="18" t="str">
        <f>'10er'!D57</f>
        <v>ESV WIESELSDORF I</v>
      </c>
      <c r="F16" s="19">
        <f>'R 11'!$F$5</f>
        <v>0</v>
      </c>
      <c r="G16" s="19">
        <f>'R 11'!$H$5</f>
        <v>0</v>
      </c>
      <c r="H16" s="19">
        <f>'R 11'!$J$5</f>
        <v>0</v>
      </c>
      <c r="I16" s="19">
        <f>'R 11'!$L$5</f>
        <v>0</v>
      </c>
      <c r="J16" s="20">
        <f t="shared" si="1"/>
        <v>0</v>
      </c>
      <c r="K16" s="19">
        <f t="shared" si="2"/>
        <v>0</v>
      </c>
      <c r="L16" s="19">
        <f t="shared" si="3"/>
        <v>0</v>
      </c>
      <c r="M16" s="19">
        <f t="shared" si="4"/>
        <v>0</v>
      </c>
      <c r="N16" s="21">
        <f t="shared" si="0"/>
        <v>0</v>
      </c>
      <c r="O16" s="57">
        <f t="shared" si="5"/>
        <v>0</v>
      </c>
      <c r="P16" s="22"/>
      <c r="Q16" s="39">
        <f t="shared" si="6"/>
        <v>0</v>
      </c>
    </row>
    <row r="17" spans="2:17" s="2" customFormat="1" ht="15.75" x14ac:dyDescent="0.25">
      <c r="B17" s="31" t="s">
        <v>48</v>
      </c>
      <c r="C17" s="32">
        <f>'10er'!$C$63:$D$63</f>
        <v>44302</v>
      </c>
      <c r="D17" s="33" t="s">
        <v>35</v>
      </c>
      <c r="E17" s="34" t="str">
        <f>'10er'!B64</f>
        <v>ESV ST.JOSEF I</v>
      </c>
      <c r="F17" s="19">
        <f>'R 12'!$H$5</f>
        <v>0</v>
      </c>
      <c r="G17" s="19">
        <f>'R 12'!$F$5</f>
        <v>0</v>
      </c>
      <c r="H17" s="19">
        <f>'R 12'!$L$5</f>
        <v>0</v>
      </c>
      <c r="I17" s="19">
        <f>'R 12'!$J$5</f>
        <v>0</v>
      </c>
      <c r="J17" s="35">
        <f t="shared" si="1"/>
        <v>0</v>
      </c>
      <c r="K17" s="36">
        <f t="shared" si="2"/>
        <v>0</v>
      </c>
      <c r="L17" s="36">
        <f t="shared" si="3"/>
        <v>0</v>
      </c>
      <c r="M17" s="36">
        <f t="shared" si="4"/>
        <v>0</v>
      </c>
      <c r="N17" s="37">
        <f t="shared" si="0"/>
        <v>0</v>
      </c>
      <c r="O17" s="57">
        <f t="shared" si="5"/>
        <v>0</v>
      </c>
      <c r="P17" s="38"/>
      <c r="Q17" s="39">
        <f t="shared" si="6"/>
        <v>0</v>
      </c>
    </row>
    <row r="18" spans="2:17" s="2" customFormat="1" ht="15.75" x14ac:dyDescent="0.25">
      <c r="B18" s="15" t="s">
        <v>49</v>
      </c>
      <c r="C18" s="16">
        <f>'10er'!$C$70:$D$70</f>
        <v>44309</v>
      </c>
      <c r="D18" s="17" t="s">
        <v>39</v>
      </c>
      <c r="E18" s="18" t="str">
        <f>'10er'!D71</f>
        <v>ESV LANNACH II</v>
      </c>
      <c r="F18" s="19">
        <f>'R 13'!$F$5</f>
        <v>0</v>
      </c>
      <c r="G18" s="19">
        <f>'R 13'!$H$5</f>
        <v>0</v>
      </c>
      <c r="H18" s="19">
        <f>'R 13'!$J$5</f>
        <v>0</v>
      </c>
      <c r="I18" s="19">
        <f>'R 13'!$L$5</f>
        <v>0</v>
      </c>
      <c r="J18" s="20">
        <f t="shared" si="1"/>
        <v>0</v>
      </c>
      <c r="K18" s="19">
        <f t="shared" si="2"/>
        <v>0</v>
      </c>
      <c r="L18" s="19">
        <f t="shared" si="3"/>
        <v>0</v>
      </c>
      <c r="M18" s="19">
        <f t="shared" si="4"/>
        <v>0</v>
      </c>
      <c r="N18" s="21">
        <f t="shared" si="0"/>
        <v>0</v>
      </c>
      <c r="O18" s="57">
        <f t="shared" si="5"/>
        <v>0</v>
      </c>
      <c r="P18" s="22"/>
      <c r="Q18" s="39">
        <f t="shared" si="6"/>
        <v>0</v>
      </c>
    </row>
    <row r="19" spans="2:17" s="2" customFormat="1" ht="15.75" x14ac:dyDescent="0.25">
      <c r="B19" s="15" t="s">
        <v>50</v>
      </c>
      <c r="C19" s="16">
        <f>'10er'!$C$77:$D$77</f>
        <v>44316</v>
      </c>
      <c r="D19" s="17" t="s">
        <v>35</v>
      </c>
      <c r="E19" s="18" t="str">
        <f>'10er'!B78</f>
        <v>ESV RASSACH</v>
      </c>
      <c r="F19" s="19">
        <f>'R 14'!$H$5</f>
        <v>0</v>
      </c>
      <c r="G19" s="19">
        <f>'R 14'!$F$5</f>
        <v>0</v>
      </c>
      <c r="H19" s="19">
        <f>'R 14'!$L$5</f>
        <v>0</v>
      </c>
      <c r="I19" s="19">
        <f>'R 14'!$J$5</f>
        <v>0</v>
      </c>
      <c r="J19" s="20">
        <f t="shared" si="1"/>
        <v>0</v>
      </c>
      <c r="K19" s="19">
        <f t="shared" si="2"/>
        <v>0</v>
      </c>
      <c r="L19" s="19">
        <f t="shared" si="3"/>
        <v>0</v>
      </c>
      <c r="M19" s="19">
        <f t="shared" si="4"/>
        <v>0</v>
      </c>
      <c r="N19" s="21">
        <f t="shared" si="0"/>
        <v>0</v>
      </c>
      <c r="O19" s="57">
        <f t="shared" si="5"/>
        <v>0</v>
      </c>
      <c r="P19" s="22"/>
      <c r="Q19" s="39">
        <f t="shared" si="6"/>
        <v>0</v>
      </c>
    </row>
    <row r="20" spans="2:17" s="2" customFormat="1" ht="15.75" x14ac:dyDescent="0.25">
      <c r="B20" s="15" t="s">
        <v>51</v>
      </c>
      <c r="C20" s="16">
        <f>'10er'!$G$49:$G$49</f>
        <v>44323</v>
      </c>
      <c r="D20" s="17" t="s">
        <v>39</v>
      </c>
      <c r="E20" s="18" t="str">
        <f>'10er'!H50</f>
        <v>ESV LANNACH I</v>
      </c>
      <c r="F20" s="19">
        <f>'R 15'!$F$5</f>
        <v>0</v>
      </c>
      <c r="G20" s="19">
        <f>'R 15'!$H$5</f>
        <v>0</v>
      </c>
      <c r="H20" s="19">
        <f>'R 15'!$J$5</f>
        <v>0</v>
      </c>
      <c r="I20" s="19">
        <f>'R 15'!$L$5</f>
        <v>0</v>
      </c>
      <c r="J20" s="20">
        <f t="shared" si="1"/>
        <v>0</v>
      </c>
      <c r="K20" s="19">
        <f t="shared" si="2"/>
        <v>0</v>
      </c>
      <c r="L20" s="19">
        <f t="shared" si="3"/>
        <v>0</v>
      </c>
      <c r="M20" s="19">
        <f t="shared" si="4"/>
        <v>0</v>
      </c>
      <c r="N20" s="21">
        <f t="shared" si="0"/>
        <v>0</v>
      </c>
      <c r="O20" s="57">
        <f t="shared" si="5"/>
        <v>0</v>
      </c>
      <c r="P20" s="22"/>
      <c r="Q20" s="39">
        <f t="shared" si="6"/>
        <v>0</v>
      </c>
    </row>
    <row r="21" spans="2:17" s="2" customFormat="1" ht="15.75" x14ac:dyDescent="0.25">
      <c r="B21" s="15" t="s">
        <v>52</v>
      </c>
      <c r="C21" s="16">
        <f>'10er'!$G$56:$G$56</f>
        <v>44330</v>
      </c>
      <c r="D21" s="17" t="s">
        <v>35</v>
      </c>
      <c r="E21" s="18" t="str">
        <f>'10er'!F57</f>
        <v>ESV WIESELSDORF I</v>
      </c>
      <c r="F21" s="19">
        <f>'R 16'!$H$5</f>
        <v>0</v>
      </c>
      <c r="G21" s="19">
        <f>'R 16'!$F$5</f>
        <v>0</v>
      </c>
      <c r="H21" s="19">
        <f>'R 16'!$L$5</f>
        <v>0</v>
      </c>
      <c r="I21" s="19">
        <f>'R 16'!$J$5</f>
        <v>0</v>
      </c>
      <c r="J21" s="20">
        <f t="shared" si="1"/>
        <v>0</v>
      </c>
      <c r="K21" s="19">
        <f t="shared" si="2"/>
        <v>0</v>
      </c>
      <c r="L21" s="19">
        <f t="shared" si="3"/>
        <v>0</v>
      </c>
      <c r="M21" s="19">
        <f t="shared" si="4"/>
        <v>0</v>
      </c>
      <c r="N21" s="21">
        <f t="shared" si="0"/>
        <v>0</v>
      </c>
      <c r="O21" s="57">
        <f t="shared" si="5"/>
        <v>0</v>
      </c>
      <c r="P21" s="22"/>
      <c r="Q21" s="39">
        <f t="shared" si="6"/>
        <v>0</v>
      </c>
    </row>
    <row r="22" spans="2:17" s="2" customFormat="1" ht="15.75" x14ac:dyDescent="0.25">
      <c r="B22" s="15" t="s">
        <v>53</v>
      </c>
      <c r="C22" s="16">
        <f>'10er'!$G$63:$G$63</f>
        <v>44337</v>
      </c>
      <c r="D22" s="17" t="s">
        <v>39</v>
      </c>
      <c r="E22" s="18" t="str">
        <f>'10er'!H64</f>
        <v>DSC FELLNER</v>
      </c>
      <c r="F22" s="19">
        <f>'R 17'!$F$5</f>
        <v>0</v>
      </c>
      <c r="G22" s="19">
        <f>'R 17'!$H$5</f>
        <v>0</v>
      </c>
      <c r="H22" s="19">
        <f>'R 17'!$J$5</f>
        <v>0</v>
      </c>
      <c r="I22" s="19">
        <f>'R 17'!$L$5</f>
        <v>0</v>
      </c>
      <c r="J22" s="20">
        <f t="shared" si="1"/>
        <v>0</v>
      </c>
      <c r="K22" s="19">
        <f t="shared" si="2"/>
        <v>0</v>
      </c>
      <c r="L22" s="19">
        <f t="shared" si="3"/>
        <v>0</v>
      </c>
      <c r="M22" s="19">
        <f t="shared" si="4"/>
        <v>0</v>
      </c>
      <c r="N22" s="21">
        <f t="shared" si="0"/>
        <v>0</v>
      </c>
      <c r="O22" s="57">
        <f t="shared" si="5"/>
        <v>0</v>
      </c>
      <c r="P22" s="22"/>
      <c r="Q22" s="39">
        <f t="shared" si="6"/>
        <v>0</v>
      </c>
    </row>
    <row r="23" spans="2:17" s="2" customFormat="1" ht="15.75" x14ac:dyDescent="0.25">
      <c r="B23" s="15" t="s">
        <v>54</v>
      </c>
      <c r="C23" s="16">
        <f>'10er'!$G$70:$G$70</f>
        <v>44344</v>
      </c>
      <c r="D23" s="17" t="s">
        <v>35</v>
      </c>
      <c r="E23" s="18" t="str">
        <f>'10er'!F71</f>
        <v>DSC KAIJO</v>
      </c>
      <c r="F23" s="19">
        <f>'R 18'!$H$5</f>
        <v>0</v>
      </c>
      <c r="G23" s="19">
        <f>'R 18'!$F$5</f>
        <v>0</v>
      </c>
      <c r="H23" s="19">
        <f>'R 18'!$L$5</f>
        <v>0</v>
      </c>
      <c r="I23" s="19">
        <f>'R 18'!$J$5</f>
        <v>0</v>
      </c>
      <c r="J23" s="20">
        <f t="shared" si="1"/>
        <v>0</v>
      </c>
      <c r="K23" s="19">
        <f t="shared" si="2"/>
        <v>0</v>
      </c>
      <c r="L23" s="19">
        <f t="shared" si="3"/>
        <v>0</v>
      </c>
      <c r="M23" s="19">
        <f t="shared" si="4"/>
        <v>0</v>
      </c>
      <c r="N23" s="21">
        <f t="shared" si="0"/>
        <v>0</v>
      </c>
      <c r="O23" s="57">
        <f t="shared" si="5"/>
        <v>0</v>
      </c>
      <c r="P23" s="22"/>
      <c r="Q23" s="39">
        <f t="shared" si="6"/>
        <v>0</v>
      </c>
    </row>
    <row r="24" spans="2:17" s="2" customFormat="1" ht="15.75" x14ac:dyDescent="0.25">
      <c r="B24" s="19"/>
      <c r="C24" s="19"/>
      <c r="D24" s="19"/>
      <c r="E24" s="19"/>
      <c r="F24" s="36"/>
      <c r="G24" s="36"/>
      <c r="H24" s="36"/>
      <c r="I24" s="36"/>
      <c r="J24" s="19"/>
      <c r="K24" s="19"/>
      <c r="L24" s="19"/>
      <c r="M24" s="19"/>
      <c r="N24" s="19"/>
      <c r="O24" s="19"/>
      <c r="P24" s="22">
        <f>SUM(P6:P23)</f>
        <v>0</v>
      </c>
      <c r="Q24" s="53"/>
    </row>
  </sheetData>
  <mergeCells count="4">
    <mergeCell ref="B2:E2"/>
    <mergeCell ref="B4:C4"/>
    <mergeCell ref="E4:P4"/>
    <mergeCell ref="M2:N2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84"/>
  <sheetViews>
    <sheetView tabSelected="1" zoomScaleNormal="100" zoomScaleSheetLayoutView="100" workbookViewId="0">
      <selection activeCell="K10" sqref="K10"/>
    </sheetView>
  </sheetViews>
  <sheetFormatPr baseColWidth="10" defaultColWidth="11.42578125" defaultRowHeight="18.75" x14ac:dyDescent="0.3"/>
  <cols>
    <col min="1" max="1" width="1.7109375" style="11" customWidth="1"/>
    <col min="2" max="2" width="20.140625" style="11" bestFit="1" customWidth="1"/>
    <col min="3" max="3" width="1.7109375" style="11" customWidth="1"/>
    <col min="4" max="4" width="20.140625" style="11" bestFit="1" customWidth="1"/>
    <col min="5" max="5" width="11.42578125" style="11"/>
    <col min="6" max="6" width="20.140625" style="11" bestFit="1" customWidth="1"/>
    <col min="7" max="7" width="1.7109375" style="11" customWidth="1"/>
    <col min="8" max="8" width="20.140625" style="11" bestFit="1" customWidth="1"/>
    <col min="9" max="9" width="1.7109375" style="11" customWidth="1"/>
    <col min="10" max="11" width="11.42578125" style="11"/>
    <col min="12" max="12" width="22.5703125" style="11" bestFit="1" customWidth="1"/>
    <col min="13" max="16384" width="11.42578125" style="11"/>
  </cols>
  <sheetData>
    <row r="2" spans="1:13" ht="20.25" x14ac:dyDescent="0.3">
      <c r="A2" s="87" t="str">
        <f>"R A I F F E I S E N  -  B E Z I R K S C U P "    &amp;L4</f>
        <v>R A I F F E I S E N  -  B E Z I R K S C U P 2020/2021</v>
      </c>
      <c r="B2" s="87"/>
      <c r="C2" s="87"/>
      <c r="D2" s="87"/>
      <c r="E2" s="87"/>
      <c r="F2" s="87"/>
      <c r="G2" s="87"/>
      <c r="H2" s="87"/>
      <c r="I2" s="87"/>
      <c r="K2" s="11" t="s">
        <v>70</v>
      </c>
      <c r="L2" s="11" t="s">
        <v>35</v>
      </c>
    </row>
    <row r="3" spans="1:13" ht="21" customHeight="1" x14ac:dyDescent="0.3">
      <c r="A3" s="88" t="s">
        <v>62</v>
      </c>
      <c r="B3" s="88"/>
      <c r="C3" s="88"/>
      <c r="D3" s="88"/>
      <c r="E3" s="88"/>
      <c r="F3" s="88"/>
      <c r="G3" s="88"/>
      <c r="H3" s="88"/>
      <c r="I3" s="88"/>
    </row>
    <row r="4" spans="1:13" x14ac:dyDescent="0.3">
      <c r="K4" s="11" t="s">
        <v>71</v>
      </c>
      <c r="L4" s="11" t="s">
        <v>93</v>
      </c>
    </row>
    <row r="5" spans="1:13" s="2" customFormat="1" ht="15.75" x14ac:dyDescent="0.25">
      <c r="B5" s="55" t="s">
        <v>17</v>
      </c>
      <c r="C5" s="86">
        <f>$C$12-7</f>
        <v>44078</v>
      </c>
      <c r="D5" s="86"/>
      <c r="F5" s="54" t="s">
        <v>1</v>
      </c>
      <c r="G5" s="86">
        <f>$G$12-7</f>
        <v>44113</v>
      </c>
      <c r="H5" s="86"/>
    </row>
    <row r="6" spans="1:13" s="2" customFormat="1" ht="18" customHeight="1" x14ac:dyDescent="0.25">
      <c r="B6" s="62" t="str">
        <f>L10</f>
        <v>ESV LANNACH I</v>
      </c>
      <c r="C6" s="2" t="s">
        <v>0</v>
      </c>
      <c r="D6" s="62" t="str">
        <f>L19</f>
        <v>ESV LANNACH II</v>
      </c>
      <c r="F6" s="62" t="str">
        <f>$B$6</f>
        <v>ESV LANNACH I</v>
      </c>
      <c r="G6" s="2" t="s">
        <v>0</v>
      </c>
      <c r="H6" s="62" t="str">
        <f>$D$10</f>
        <v>ESV STAINZTAL</v>
      </c>
      <c r="K6" s="2" t="s">
        <v>72</v>
      </c>
      <c r="M6" s="64">
        <v>44134</v>
      </c>
    </row>
    <row r="7" spans="1:13" s="2" customFormat="1" ht="15.75" x14ac:dyDescent="0.25">
      <c r="B7" s="62" t="str">
        <f t="shared" ref="B7:B9" si="0">L11</f>
        <v>ESV RASSACH</v>
      </c>
      <c r="C7" s="2" t="s">
        <v>0</v>
      </c>
      <c r="D7" s="62" t="str">
        <f>L18</f>
        <v>ESV WIESELSDORF I</v>
      </c>
      <c r="F7" s="62" t="str">
        <f>$D$7</f>
        <v>ESV WIESELSDORF I</v>
      </c>
      <c r="G7" s="2" t="s">
        <v>0</v>
      </c>
      <c r="H7" s="62" t="str">
        <f>$D$9</f>
        <v>SSV MARHOF</v>
      </c>
      <c r="K7" s="3" t="s">
        <v>73</v>
      </c>
      <c r="M7" s="64">
        <v>44288</v>
      </c>
    </row>
    <row r="8" spans="1:13" s="2" customFormat="1" ht="15.75" x14ac:dyDescent="0.25">
      <c r="B8" s="62" t="str">
        <f t="shared" si="0"/>
        <v>DSC KAIJO</v>
      </c>
      <c r="C8" s="2" t="s">
        <v>0</v>
      </c>
      <c r="D8" s="62" t="str">
        <f>L17</f>
        <v>ESV ST.JOSEF I</v>
      </c>
      <c r="F8" s="62" t="str">
        <f>$D$6</f>
        <v>ESV LANNACH II</v>
      </c>
      <c r="G8" s="2" t="s">
        <v>0</v>
      </c>
      <c r="H8" s="62" t="str">
        <f>$D$8</f>
        <v>ESV ST.JOSEF I</v>
      </c>
      <c r="J8" s="61"/>
      <c r="K8" s="3"/>
    </row>
    <row r="9" spans="1:13" s="2" customFormat="1" ht="15.75" x14ac:dyDescent="0.25">
      <c r="B9" s="62" t="str">
        <f t="shared" si="0"/>
        <v>DSC FELLNER</v>
      </c>
      <c r="C9" s="2" t="s">
        <v>0</v>
      </c>
      <c r="D9" s="62" t="str">
        <f>L16</f>
        <v>SSV MARHOF</v>
      </c>
      <c r="F9" s="62" t="str">
        <f>$B$8</f>
        <v>DSC KAIJO</v>
      </c>
      <c r="G9" s="2" t="s">
        <v>0</v>
      </c>
      <c r="H9" s="62" t="str">
        <f>$B$9</f>
        <v>DSC FELLNER</v>
      </c>
      <c r="K9" s="2" t="s">
        <v>74</v>
      </c>
      <c r="L9" s="2" t="s">
        <v>75</v>
      </c>
      <c r="M9" s="2" t="s">
        <v>21</v>
      </c>
    </row>
    <row r="10" spans="1:13" s="2" customFormat="1" ht="15.75" x14ac:dyDescent="0.25">
      <c r="B10" s="62" t="str">
        <f>L14</f>
        <v>ESV SCHLIEB</v>
      </c>
      <c r="C10" s="2" t="s">
        <v>0</v>
      </c>
      <c r="D10" s="62" t="str">
        <f>L15</f>
        <v>ESV STAINZTAL</v>
      </c>
      <c r="F10" s="62" t="str">
        <f>$B$7</f>
        <v>ESV RASSACH</v>
      </c>
      <c r="G10" s="2" t="s">
        <v>0</v>
      </c>
      <c r="H10" s="62" t="str">
        <f>$B$10</f>
        <v>ESV SCHLIEB</v>
      </c>
      <c r="K10" s="2">
        <v>1</v>
      </c>
      <c r="L10" s="2" t="s">
        <v>86</v>
      </c>
      <c r="M10" s="63" t="s">
        <v>77</v>
      </c>
    </row>
    <row r="11" spans="1:13" s="2" customFormat="1" ht="15.75" x14ac:dyDescent="0.25">
      <c r="H11" s="3"/>
      <c r="K11" s="2">
        <v>2</v>
      </c>
      <c r="L11" s="2" t="s">
        <v>65</v>
      </c>
      <c r="M11" s="63" t="s">
        <v>89</v>
      </c>
    </row>
    <row r="12" spans="1:13" s="2" customFormat="1" ht="15.75" x14ac:dyDescent="0.25">
      <c r="B12" s="54" t="s">
        <v>2</v>
      </c>
      <c r="C12" s="86">
        <f>$C$19-7</f>
        <v>44085</v>
      </c>
      <c r="D12" s="86"/>
      <c r="F12" s="54" t="s">
        <v>6</v>
      </c>
      <c r="G12" s="86">
        <f>$G$19-7</f>
        <v>44120</v>
      </c>
      <c r="H12" s="86"/>
      <c r="K12" s="2">
        <v>3</v>
      </c>
      <c r="L12" s="2" t="s">
        <v>81</v>
      </c>
      <c r="M12" s="63" t="s">
        <v>82</v>
      </c>
    </row>
    <row r="13" spans="1:13" s="2" customFormat="1" ht="18" customHeight="1" x14ac:dyDescent="0.25">
      <c r="B13" s="62" t="str">
        <f>$D$7</f>
        <v>ESV WIESELSDORF I</v>
      </c>
      <c r="C13" s="2" t="s">
        <v>0</v>
      </c>
      <c r="D13" s="62" t="str">
        <f>$B$8</f>
        <v>DSC KAIJO</v>
      </c>
      <c r="F13" s="62" t="str">
        <f>$D$8</f>
        <v>ESV ST.JOSEF I</v>
      </c>
      <c r="G13" s="2" t="s">
        <v>0</v>
      </c>
      <c r="H13" s="62" t="str">
        <f>$D$7</f>
        <v>ESV WIESELSDORF I</v>
      </c>
      <c r="K13" s="2">
        <v>4</v>
      </c>
      <c r="L13" s="2" t="s">
        <v>68</v>
      </c>
      <c r="M13" s="63" t="s">
        <v>80</v>
      </c>
    </row>
    <row r="14" spans="1:13" s="2" customFormat="1" ht="15.75" x14ac:dyDescent="0.25">
      <c r="B14" s="62" t="str">
        <f>$D8</f>
        <v>ESV ST.JOSEF I</v>
      </c>
      <c r="C14" s="2" t="s">
        <v>0</v>
      </c>
      <c r="D14" s="62" t="str">
        <f>$B$9</f>
        <v>DSC FELLNER</v>
      </c>
      <c r="F14" s="62" t="str">
        <f>$B$9</f>
        <v>DSC FELLNER</v>
      </c>
      <c r="G14" s="2" t="s">
        <v>0</v>
      </c>
      <c r="H14" s="62" t="str">
        <f>$D$6</f>
        <v>ESV LANNACH II</v>
      </c>
      <c r="K14" s="2">
        <v>5</v>
      </c>
      <c r="L14" s="2" t="s">
        <v>67</v>
      </c>
      <c r="M14" s="63" t="s">
        <v>78</v>
      </c>
    </row>
    <row r="15" spans="1:13" s="2" customFormat="1" ht="15.75" x14ac:dyDescent="0.25">
      <c r="B15" s="62" t="str">
        <f>$D$9</f>
        <v>SSV MARHOF</v>
      </c>
      <c r="C15" s="2" t="s">
        <v>0</v>
      </c>
      <c r="D15" s="62" t="str">
        <f>$B$10</f>
        <v>ESV SCHLIEB</v>
      </c>
      <c r="F15" s="62" t="str">
        <f>$B$10</f>
        <v>ESV SCHLIEB</v>
      </c>
      <c r="G15" s="2" t="s">
        <v>0</v>
      </c>
      <c r="H15" s="62" t="str">
        <f>$B$8</f>
        <v>DSC KAIJO</v>
      </c>
      <c r="K15" s="2">
        <v>6</v>
      </c>
      <c r="L15" s="2" t="s">
        <v>84</v>
      </c>
      <c r="M15" s="63" t="s">
        <v>85</v>
      </c>
    </row>
    <row r="16" spans="1:13" s="2" customFormat="1" ht="15.75" x14ac:dyDescent="0.25">
      <c r="B16" s="62" t="str">
        <f>$D$6</f>
        <v>ESV LANNACH II</v>
      </c>
      <c r="C16" s="2" t="s">
        <v>0</v>
      </c>
      <c r="D16" s="62" t="str">
        <f>$D$10</f>
        <v>ESV STAINZTAL</v>
      </c>
      <c r="F16" s="62" t="str">
        <f>$D$10</f>
        <v>ESV STAINZTAL</v>
      </c>
      <c r="G16" s="2" t="s">
        <v>0</v>
      </c>
      <c r="H16" s="62" t="str">
        <f>$B$7</f>
        <v>ESV RASSACH</v>
      </c>
      <c r="K16" s="2">
        <v>7</v>
      </c>
      <c r="L16" s="2" t="s">
        <v>66</v>
      </c>
      <c r="M16" s="63" t="s">
        <v>83</v>
      </c>
    </row>
    <row r="17" spans="2:13" s="2" customFormat="1" ht="15.75" x14ac:dyDescent="0.25">
      <c r="B17" s="62" t="str">
        <f>$B$6</f>
        <v>ESV LANNACH I</v>
      </c>
      <c r="C17" s="2" t="s">
        <v>0</v>
      </c>
      <c r="D17" s="62" t="str">
        <f>$B$7</f>
        <v>ESV RASSACH</v>
      </c>
      <c r="F17" s="62" t="str">
        <f>$D$9</f>
        <v>SSV MARHOF</v>
      </c>
      <c r="G17" s="2" t="s">
        <v>0</v>
      </c>
      <c r="H17" s="62" t="str">
        <f>$B$6</f>
        <v>ESV LANNACH I</v>
      </c>
      <c r="K17" s="2">
        <v>8</v>
      </c>
      <c r="L17" s="2" t="s">
        <v>69</v>
      </c>
      <c r="M17" s="63" t="s">
        <v>79</v>
      </c>
    </row>
    <row r="18" spans="2:13" s="2" customFormat="1" ht="15.75" x14ac:dyDescent="0.25">
      <c r="K18" s="2">
        <v>9</v>
      </c>
      <c r="L18" s="2" t="s">
        <v>64</v>
      </c>
      <c r="M18" s="63" t="s">
        <v>88</v>
      </c>
    </row>
    <row r="19" spans="2:13" s="2" customFormat="1" ht="15.75" x14ac:dyDescent="0.25">
      <c r="B19" s="54" t="s">
        <v>3</v>
      </c>
      <c r="C19" s="86">
        <f>$C$26-7</f>
        <v>44092</v>
      </c>
      <c r="D19" s="86"/>
      <c r="F19" s="54" t="s">
        <v>7</v>
      </c>
      <c r="G19" s="86">
        <f>$G$26-7</f>
        <v>44127</v>
      </c>
      <c r="H19" s="86"/>
      <c r="K19" s="2">
        <v>10</v>
      </c>
      <c r="L19" s="2" t="s">
        <v>76</v>
      </c>
      <c r="M19" s="63" t="s">
        <v>87</v>
      </c>
    </row>
    <row r="20" spans="2:13" s="2" customFormat="1" ht="18" customHeight="1" x14ac:dyDescent="0.25">
      <c r="B20" s="62" t="str">
        <f>$B$10</f>
        <v>ESV SCHLIEB</v>
      </c>
      <c r="C20" s="2" t="s">
        <v>0</v>
      </c>
      <c r="D20" s="62" t="str">
        <f>$D$8</f>
        <v>ESV ST.JOSEF I</v>
      </c>
      <c r="F20" s="62" t="str">
        <f>$B$9</f>
        <v>DSC FELLNER</v>
      </c>
      <c r="G20" s="2" t="s">
        <v>0</v>
      </c>
      <c r="H20" s="62" t="str">
        <f>$B$10</f>
        <v>ESV SCHLIEB</v>
      </c>
    </row>
    <row r="21" spans="2:13" s="2" customFormat="1" ht="15.75" x14ac:dyDescent="0.25">
      <c r="B21" s="62" t="str">
        <f>$D$10</f>
        <v>ESV STAINZTAL</v>
      </c>
      <c r="C21" s="2" t="s">
        <v>0</v>
      </c>
      <c r="D21" s="62" t="str">
        <f>$D$9</f>
        <v>SSV MARHOF</v>
      </c>
      <c r="F21" s="62" t="str">
        <f>$B$8</f>
        <v>DSC KAIJO</v>
      </c>
      <c r="G21" s="2" t="s">
        <v>0</v>
      </c>
      <c r="H21" s="62" t="str">
        <f>$D$10</f>
        <v>ESV STAINZTAL</v>
      </c>
    </row>
    <row r="22" spans="2:13" s="2" customFormat="1" ht="15.75" x14ac:dyDescent="0.25">
      <c r="B22" s="62" t="str">
        <f>$B$7</f>
        <v>ESV RASSACH</v>
      </c>
      <c r="C22" s="2" t="s">
        <v>0</v>
      </c>
      <c r="D22" s="62" t="str">
        <f>$D$6</f>
        <v>ESV LANNACH II</v>
      </c>
      <c r="F22" s="62" t="str">
        <f>$B$7</f>
        <v>ESV RASSACH</v>
      </c>
      <c r="G22" s="2" t="s">
        <v>0</v>
      </c>
      <c r="H22" s="62" t="str">
        <f>$D$9</f>
        <v>SSV MARHOF</v>
      </c>
    </row>
    <row r="23" spans="2:13" s="2" customFormat="1" ht="15.75" x14ac:dyDescent="0.25">
      <c r="B23" s="62" t="str">
        <f>$B$8</f>
        <v>DSC KAIJO</v>
      </c>
      <c r="C23" s="2" t="s">
        <v>0</v>
      </c>
      <c r="D23" s="62" t="str">
        <f>$B$6</f>
        <v>ESV LANNACH I</v>
      </c>
      <c r="F23" s="62" t="str">
        <f>$B$6</f>
        <v>ESV LANNACH I</v>
      </c>
      <c r="G23" s="2" t="s">
        <v>0</v>
      </c>
      <c r="H23" s="62" t="str">
        <f>$D$8</f>
        <v>ESV ST.JOSEF I</v>
      </c>
    </row>
    <row r="24" spans="2:13" s="2" customFormat="1" ht="15.75" x14ac:dyDescent="0.25">
      <c r="B24" s="62" t="str">
        <f>$B$9</f>
        <v>DSC FELLNER</v>
      </c>
      <c r="C24" s="2" t="s">
        <v>0</v>
      </c>
      <c r="D24" s="62" t="str">
        <f>$D$7</f>
        <v>ESV WIESELSDORF I</v>
      </c>
      <c r="F24" s="62" t="str">
        <f>$D$6</f>
        <v>ESV LANNACH II</v>
      </c>
      <c r="G24" s="2" t="s">
        <v>0</v>
      </c>
      <c r="H24" s="62" t="str">
        <f>$D$7</f>
        <v>ESV WIESELSDORF I</v>
      </c>
    </row>
    <row r="25" spans="2:13" s="2" customFormat="1" ht="15.75" x14ac:dyDescent="0.25">
      <c r="B25" s="62"/>
      <c r="D25" s="62"/>
    </row>
    <row r="26" spans="2:13" s="2" customFormat="1" ht="15.75" x14ac:dyDescent="0.25">
      <c r="B26" s="54" t="s">
        <v>4</v>
      </c>
      <c r="C26" s="86">
        <f>$C$33-7</f>
        <v>44099</v>
      </c>
      <c r="D26" s="86"/>
      <c r="F26" s="54" t="s">
        <v>8</v>
      </c>
      <c r="G26" s="86">
        <f>M6</f>
        <v>44134</v>
      </c>
      <c r="H26" s="86"/>
    </row>
    <row r="27" spans="2:13" s="2" customFormat="1" ht="18" customHeight="1" x14ac:dyDescent="0.25">
      <c r="B27" s="62" t="str">
        <f>$D$6</f>
        <v>ESV LANNACH II</v>
      </c>
      <c r="C27" s="2" t="s">
        <v>0</v>
      </c>
      <c r="D27" s="62" t="str">
        <f>$D$9</f>
        <v>SSV MARHOF</v>
      </c>
      <c r="F27" s="62" t="str">
        <f>$D$9</f>
        <v>SSV MARHOF</v>
      </c>
      <c r="G27" s="2" t="s">
        <v>0</v>
      </c>
      <c r="H27" s="62" t="str">
        <f>$B$8</f>
        <v>DSC KAIJO</v>
      </c>
    </row>
    <row r="28" spans="2:13" s="2" customFormat="1" ht="15.75" x14ac:dyDescent="0.25">
      <c r="B28" s="62" t="str">
        <f>$B$7</f>
        <v>ESV RASSACH</v>
      </c>
      <c r="C28" s="2" t="s">
        <v>0</v>
      </c>
      <c r="D28" s="62" t="str">
        <f>$B$8</f>
        <v>DSC KAIJO</v>
      </c>
      <c r="F28" s="62" t="str">
        <f>$D$8</f>
        <v>ESV ST.JOSEF I</v>
      </c>
      <c r="G28" s="2" t="s">
        <v>0</v>
      </c>
      <c r="H28" s="62" t="str">
        <f>$B$7</f>
        <v>ESV RASSACH</v>
      </c>
    </row>
    <row r="29" spans="2:13" s="2" customFormat="1" ht="15.75" x14ac:dyDescent="0.25">
      <c r="B29" s="62" t="str">
        <f>$B$6</f>
        <v>ESV LANNACH I</v>
      </c>
      <c r="C29" s="2" t="s">
        <v>0</v>
      </c>
      <c r="D29" s="62" t="str">
        <f>$B$9</f>
        <v>DSC FELLNER</v>
      </c>
      <c r="F29" s="62" t="str">
        <f>$D$7</f>
        <v>ESV WIESELSDORF I</v>
      </c>
      <c r="G29" s="2" t="s">
        <v>0</v>
      </c>
      <c r="H29" s="62" t="str">
        <f>$B$6</f>
        <v>ESV LANNACH I</v>
      </c>
    </row>
    <row r="30" spans="2:13" s="2" customFormat="1" ht="15.75" x14ac:dyDescent="0.25">
      <c r="B30" s="62" t="str">
        <f>$D$7</f>
        <v>ESV WIESELSDORF I</v>
      </c>
      <c r="C30" s="2" t="s">
        <v>0</v>
      </c>
      <c r="D30" s="62" t="str">
        <f>$B$10</f>
        <v>ESV SCHLIEB</v>
      </c>
      <c r="F30" s="62" t="str">
        <f>$B$10</f>
        <v>ESV SCHLIEB</v>
      </c>
      <c r="G30" s="2" t="s">
        <v>0</v>
      </c>
      <c r="H30" s="62" t="str">
        <f>$D$6</f>
        <v>ESV LANNACH II</v>
      </c>
    </row>
    <row r="31" spans="2:13" s="2" customFormat="1" ht="15.75" x14ac:dyDescent="0.25">
      <c r="B31" s="62" t="str">
        <f>$D$8</f>
        <v>ESV ST.JOSEF I</v>
      </c>
      <c r="C31" s="2" t="s">
        <v>0</v>
      </c>
      <c r="D31" s="62" t="str">
        <f>$D$10</f>
        <v>ESV STAINZTAL</v>
      </c>
      <c r="F31" s="62" t="str">
        <f>$D$10</f>
        <v>ESV STAINZTAL</v>
      </c>
      <c r="G31" s="2" t="s">
        <v>0</v>
      </c>
      <c r="H31" s="62" t="str">
        <f>$B$9</f>
        <v>DSC FELLNER</v>
      </c>
    </row>
    <row r="32" spans="2:13" s="2" customFormat="1" ht="15.75" x14ac:dyDescent="0.25"/>
    <row r="33" spans="1:9" s="2" customFormat="1" ht="15.75" x14ac:dyDescent="0.25">
      <c r="B33" s="54" t="s">
        <v>5</v>
      </c>
      <c r="C33" s="86">
        <f>$G$5-7</f>
        <v>44106</v>
      </c>
      <c r="D33" s="86"/>
      <c r="F33" s="4"/>
    </row>
    <row r="34" spans="1:9" s="2" customFormat="1" ht="18" customHeight="1" x14ac:dyDescent="0.25">
      <c r="B34" s="62" t="str">
        <f>$B$9</f>
        <v>DSC FELLNER</v>
      </c>
      <c r="C34" s="2" t="s">
        <v>0</v>
      </c>
      <c r="D34" s="62" t="str">
        <f>$B$7</f>
        <v>ESV RASSACH</v>
      </c>
    </row>
    <row r="35" spans="1:9" s="2" customFormat="1" ht="15.75" x14ac:dyDescent="0.25">
      <c r="B35" s="62" t="str">
        <f>$B$10</f>
        <v>ESV SCHLIEB</v>
      </c>
      <c r="C35" s="2" t="s">
        <v>0</v>
      </c>
      <c r="D35" s="62" t="str">
        <f>$B$6</f>
        <v>ESV LANNACH I</v>
      </c>
    </row>
    <row r="36" spans="1:9" s="2" customFormat="1" ht="15.75" x14ac:dyDescent="0.25">
      <c r="B36" s="62" t="str">
        <f>$D$10</f>
        <v>ESV STAINZTAL</v>
      </c>
      <c r="C36" s="2" t="s">
        <v>0</v>
      </c>
      <c r="D36" s="62" t="str">
        <f>$D$7</f>
        <v>ESV WIESELSDORF I</v>
      </c>
    </row>
    <row r="37" spans="1:9" s="2" customFormat="1" ht="15.75" x14ac:dyDescent="0.25">
      <c r="B37" s="62" t="str">
        <f>$D$9</f>
        <v>SSV MARHOF</v>
      </c>
      <c r="C37" s="2" t="s">
        <v>0</v>
      </c>
      <c r="D37" s="62" t="str">
        <f>$D$8</f>
        <v>ESV ST.JOSEF I</v>
      </c>
    </row>
    <row r="38" spans="1:9" s="2" customFormat="1" ht="15.75" x14ac:dyDescent="0.25">
      <c r="B38" s="62" t="str">
        <f>$B$8</f>
        <v>DSC KAIJO</v>
      </c>
      <c r="C38" s="2" t="s">
        <v>0</v>
      </c>
      <c r="D38" s="62" t="str">
        <f>$D$6</f>
        <v>ESV LANNACH II</v>
      </c>
    </row>
    <row r="39" spans="1:9" s="2" customFormat="1" ht="15.75" x14ac:dyDescent="0.25">
      <c r="B39" s="62"/>
      <c r="D39" s="62"/>
    </row>
    <row r="40" spans="1:9" s="2" customFormat="1" ht="15.75" x14ac:dyDescent="0.25">
      <c r="B40" s="3"/>
      <c r="D40" s="3"/>
    </row>
    <row r="41" spans="1:9" s="2" customFormat="1" ht="15.75" x14ac:dyDescent="0.25">
      <c r="B41" s="3"/>
      <c r="D41" s="3"/>
    </row>
    <row r="42" spans="1:9" s="2" customFormat="1" ht="15.75" x14ac:dyDescent="0.25">
      <c r="B42" s="3"/>
      <c r="D42" s="3"/>
    </row>
    <row r="43" spans="1:9" s="2" customFormat="1" ht="15.75" x14ac:dyDescent="0.25">
      <c r="B43" s="3"/>
      <c r="D43" s="3"/>
    </row>
    <row r="46" spans="1:9" ht="20.25" x14ac:dyDescent="0.3">
      <c r="A46" s="87" t="str">
        <f>A2</f>
        <v>R A I F F E I S E N  -  B E Z I R K S C U P 2020/2021</v>
      </c>
      <c r="B46" s="87"/>
      <c r="C46" s="87"/>
      <c r="D46" s="87"/>
      <c r="E46" s="87"/>
      <c r="F46" s="87"/>
      <c r="G46" s="87"/>
      <c r="H46" s="87"/>
      <c r="I46" s="87"/>
    </row>
    <row r="47" spans="1:9" s="2" customFormat="1" ht="21" customHeight="1" x14ac:dyDescent="0.3">
      <c r="A47" s="88" t="str">
        <f>A3</f>
        <v>Spielplan der Gruppe A</v>
      </c>
      <c r="B47" s="88"/>
      <c r="C47" s="88"/>
      <c r="D47" s="88"/>
      <c r="E47" s="88"/>
      <c r="F47" s="88"/>
      <c r="G47" s="88"/>
      <c r="H47" s="88"/>
      <c r="I47" s="88"/>
    </row>
    <row r="48" spans="1:9" s="2" customFormat="1" ht="18.75" customHeight="1" x14ac:dyDescent="0.25"/>
    <row r="49" spans="2:8" s="2" customFormat="1" ht="15.75" x14ac:dyDescent="0.25">
      <c r="B49" s="54" t="s">
        <v>55</v>
      </c>
      <c r="C49" s="86">
        <f>M7</f>
        <v>44288</v>
      </c>
      <c r="D49" s="86"/>
      <c r="F49" s="54" t="s">
        <v>16</v>
      </c>
      <c r="G49" s="86">
        <f>$C$77+7</f>
        <v>44323</v>
      </c>
      <c r="H49" s="86"/>
    </row>
    <row r="50" spans="2:8" s="2" customFormat="1" ht="18" customHeight="1" x14ac:dyDescent="0.25">
      <c r="B50" s="62" t="str">
        <f>$D$6</f>
        <v>ESV LANNACH II</v>
      </c>
      <c r="C50" s="2" t="s">
        <v>0</v>
      </c>
      <c r="D50" s="62" t="str">
        <f>$B$6</f>
        <v>ESV LANNACH I</v>
      </c>
      <c r="F50" s="62" t="str">
        <f>$D$10</f>
        <v>ESV STAINZTAL</v>
      </c>
      <c r="G50" s="2" t="s">
        <v>0</v>
      </c>
      <c r="H50" s="62" t="str">
        <f>$B$6</f>
        <v>ESV LANNACH I</v>
      </c>
    </row>
    <row r="51" spans="2:8" s="2" customFormat="1" ht="15.75" x14ac:dyDescent="0.25">
      <c r="B51" s="62" t="str">
        <f>$D$7</f>
        <v>ESV WIESELSDORF I</v>
      </c>
      <c r="C51" s="2" t="s">
        <v>0</v>
      </c>
      <c r="D51" s="62" t="str">
        <f>$B$7</f>
        <v>ESV RASSACH</v>
      </c>
      <c r="F51" s="62" t="str">
        <f>$D$9</f>
        <v>SSV MARHOF</v>
      </c>
      <c r="G51" s="2" t="s">
        <v>0</v>
      </c>
      <c r="H51" s="62" t="str">
        <f>$D$7</f>
        <v>ESV WIESELSDORF I</v>
      </c>
    </row>
    <row r="52" spans="2:8" s="2" customFormat="1" ht="15.75" x14ac:dyDescent="0.25">
      <c r="B52" s="62" t="str">
        <f>$D$8</f>
        <v>ESV ST.JOSEF I</v>
      </c>
      <c r="C52" s="2" t="s">
        <v>0</v>
      </c>
      <c r="D52" s="62" t="str">
        <f>$B$8</f>
        <v>DSC KAIJO</v>
      </c>
      <c r="F52" s="62" t="str">
        <f>$D$8</f>
        <v>ESV ST.JOSEF I</v>
      </c>
      <c r="G52" s="2" t="s">
        <v>0</v>
      </c>
      <c r="H52" s="62" t="str">
        <f>$D$6</f>
        <v>ESV LANNACH II</v>
      </c>
    </row>
    <row r="53" spans="2:8" s="2" customFormat="1" ht="15.75" x14ac:dyDescent="0.25">
      <c r="B53" s="62" t="str">
        <f>$D$9</f>
        <v>SSV MARHOF</v>
      </c>
      <c r="C53" s="2" t="s">
        <v>0</v>
      </c>
      <c r="D53" s="62" t="str">
        <f>$B$9</f>
        <v>DSC FELLNER</v>
      </c>
      <c r="F53" s="62" t="str">
        <f>$B$9</f>
        <v>DSC FELLNER</v>
      </c>
      <c r="G53" s="2" t="s">
        <v>0</v>
      </c>
      <c r="H53" s="62" t="str">
        <f>$B$8</f>
        <v>DSC KAIJO</v>
      </c>
    </row>
    <row r="54" spans="2:8" s="2" customFormat="1" ht="15.75" x14ac:dyDescent="0.25">
      <c r="B54" s="62" t="str">
        <f>$D$10</f>
        <v>ESV STAINZTAL</v>
      </c>
      <c r="C54" s="2" t="s">
        <v>0</v>
      </c>
      <c r="D54" s="62" t="str">
        <f>$B$10</f>
        <v>ESV SCHLIEB</v>
      </c>
      <c r="F54" s="62" t="str">
        <f>$B$10</f>
        <v>ESV SCHLIEB</v>
      </c>
      <c r="G54" s="2" t="s">
        <v>0</v>
      </c>
      <c r="H54" s="62" t="str">
        <f>$B$7</f>
        <v>ESV RASSACH</v>
      </c>
    </row>
    <row r="55" spans="2:8" s="2" customFormat="1" ht="15.75" x14ac:dyDescent="0.25">
      <c r="H55" s="3"/>
    </row>
    <row r="56" spans="2:8" s="2" customFormat="1" ht="15.75" x14ac:dyDescent="0.25">
      <c r="B56" s="54" t="s">
        <v>9</v>
      </c>
      <c r="C56" s="86">
        <f>$C$49+7</f>
        <v>44295</v>
      </c>
      <c r="D56" s="86"/>
      <c r="F56" s="54" t="s">
        <v>10</v>
      </c>
      <c r="G56" s="86">
        <f>$G$49+7</f>
        <v>44330</v>
      </c>
      <c r="H56" s="86"/>
    </row>
    <row r="57" spans="2:8" s="2" customFormat="1" ht="18" customHeight="1" x14ac:dyDescent="0.25">
      <c r="B57" s="62" t="str">
        <f>$B$8</f>
        <v>DSC KAIJO</v>
      </c>
      <c r="C57" s="2" t="s">
        <v>0</v>
      </c>
      <c r="D57" s="62" t="str">
        <f>$D$7</f>
        <v>ESV WIESELSDORF I</v>
      </c>
      <c r="F57" s="62" t="str">
        <f>$D$7</f>
        <v>ESV WIESELSDORF I</v>
      </c>
      <c r="G57" s="2" t="s">
        <v>0</v>
      </c>
      <c r="H57" s="62" t="str">
        <f>$D$8</f>
        <v>ESV ST.JOSEF I</v>
      </c>
    </row>
    <row r="58" spans="2:8" s="2" customFormat="1" ht="15.75" x14ac:dyDescent="0.25">
      <c r="B58" s="62" t="str">
        <f>$B$9</f>
        <v>DSC FELLNER</v>
      </c>
      <c r="C58" s="2" t="s">
        <v>0</v>
      </c>
      <c r="D58" s="62" t="str">
        <f>$D$8</f>
        <v>ESV ST.JOSEF I</v>
      </c>
      <c r="F58" s="62" t="str">
        <f>$D$6</f>
        <v>ESV LANNACH II</v>
      </c>
      <c r="G58" s="2" t="s">
        <v>0</v>
      </c>
      <c r="H58" s="62" t="str">
        <f>$B$9</f>
        <v>DSC FELLNER</v>
      </c>
    </row>
    <row r="59" spans="2:8" s="2" customFormat="1" ht="15.75" x14ac:dyDescent="0.25">
      <c r="B59" s="62" t="str">
        <f>$B$10</f>
        <v>ESV SCHLIEB</v>
      </c>
      <c r="C59" s="2" t="s">
        <v>0</v>
      </c>
      <c r="D59" s="62" t="str">
        <f>$D$9</f>
        <v>SSV MARHOF</v>
      </c>
      <c r="F59" s="62" t="str">
        <f>$B$8</f>
        <v>DSC KAIJO</v>
      </c>
      <c r="G59" s="2" t="s">
        <v>0</v>
      </c>
      <c r="H59" s="62" t="str">
        <f>$B$10</f>
        <v>ESV SCHLIEB</v>
      </c>
    </row>
    <row r="60" spans="2:8" s="2" customFormat="1" ht="15.75" x14ac:dyDescent="0.25">
      <c r="B60" s="62" t="str">
        <f>$D$10</f>
        <v>ESV STAINZTAL</v>
      </c>
      <c r="C60" s="2" t="s">
        <v>0</v>
      </c>
      <c r="D60" s="62" t="str">
        <f>$D$6</f>
        <v>ESV LANNACH II</v>
      </c>
      <c r="F60" s="62" t="str">
        <f>$B$7</f>
        <v>ESV RASSACH</v>
      </c>
      <c r="G60" s="2" t="s">
        <v>0</v>
      </c>
      <c r="H60" s="62" t="str">
        <f>$D$10</f>
        <v>ESV STAINZTAL</v>
      </c>
    </row>
    <row r="61" spans="2:8" s="2" customFormat="1" ht="15.75" x14ac:dyDescent="0.25">
      <c r="B61" s="62" t="str">
        <f>$B$7</f>
        <v>ESV RASSACH</v>
      </c>
      <c r="C61" s="2" t="s">
        <v>0</v>
      </c>
      <c r="D61" s="62" t="str">
        <f>$B$6</f>
        <v>ESV LANNACH I</v>
      </c>
      <c r="F61" s="62" t="str">
        <f>$B$6</f>
        <v>ESV LANNACH I</v>
      </c>
      <c r="G61" s="2" t="s">
        <v>0</v>
      </c>
      <c r="H61" s="62" t="str">
        <f>$D$9</f>
        <v>SSV MARHOF</v>
      </c>
    </row>
    <row r="62" spans="2:8" s="2" customFormat="1" ht="15.75" x14ac:dyDescent="0.25">
      <c r="D62" s="5"/>
    </row>
    <row r="63" spans="2:8" s="2" customFormat="1" ht="15.75" x14ac:dyDescent="0.25">
      <c r="B63" s="54" t="s">
        <v>11</v>
      </c>
      <c r="C63" s="86">
        <f>$C$56+7</f>
        <v>44302</v>
      </c>
      <c r="D63" s="86"/>
      <c r="F63" s="54" t="s">
        <v>12</v>
      </c>
      <c r="G63" s="86">
        <f>$G$56+7</f>
        <v>44337</v>
      </c>
      <c r="H63" s="86"/>
    </row>
    <row r="64" spans="2:8" s="2" customFormat="1" ht="18" customHeight="1" x14ac:dyDescent="0.25">
      <c r="B64" s="62" t="str">
        <f>$D$8</f>
        <v>ESV ST.JOSEF I</v>
      </c>
      <c r="C64" s="2" t="s">
        <v>0</v>
      </c>
      <c r="D64" s="62" t="str">
        <f>$B$10</f>
        <v>ESV SCHLIEB</v>
      </c>
      <c r="F64" s="62" t="str">
        <f>$B$10</f>
        <v>ESV SCHLIEB</v>
      </c>
      <c r="G64" s="2" t="s">
        <v>0</v>
      </c>
      <c r="H64" s="62" t="str">
        <f>$B$9</f>
        <v>DSC FELLNER</v>
      </c>
    </row>
    <row r="65" spans="2:8" s="2" customFormat="1" ht="15.75" x14ac:dyDescent="0.25">
      <c r="B65" s="62" t="str">
        <f>$D$9</f>
        <v>SSV MARHOF</v>
      </c>
      <c r="C65" s="2" t="s">
        <v>0</v>
      </c>
      <c r="D65" s="62" t="str">
        <f>$D$10</f>
        <v>ESV STAINZTAL</v>
      </c>
      <c r="F65" s="62" t="str">
        <f>$D$10</f>
        <v>ESV STAINZTAL</v>
      </c>
      <c r="G65" s="2" t="s">
        <v>0</v>
      </c>
      <c r="H65" s="62" t="str">
        <f>$B$8</f>
        <v>DSC KAIJO</v>
      </c>
    </row>
    <row r="66" spans="2:8" s="2" customFormat="1" ht="15.75" x14ac:dyDescent="0.25">
      <c r="B66" s="62" t="str">
        <f>$D$6</f>
        <v>ESV LANNACH II</v>
      </c>
      <c r="C66" s="2" t="s">
        <v>0</v>
      </c>
      <c r="D66" s="62" t="str">
        <f>$B$7</f>
        <v>ESV RASSACH</v>
      </c>
      <c r="F66" s="62" t="str">
        <f>$D$9</f>
        <v>SSV MARHOF</v>
      </c>
      <c r="G66" s="2" t="s">
        <v>0</v>
      </c>
      <c r="H66" s="62" t="str">
        <f>$B$7</f>
        <v>ESV RASSACH</v>
      </c>
    </row>
    <row r="67" spans="2:8" s="2" customFormat="1" ht="15.75" x14ac:dyDescent="0.25">
      <c r="B67" s="62" t="str">
        <f>$B$6</f>
        <v>ESV LANNACH I</v>
      </c>
      <c r="C67" s="2" t="s">
        <v>0</v>
      </c>
      <c r="D67" s="62" t="str">
        <f>$B$8</f>
        <v>DSC KAIJO</v>
      </c>
      <c r="F67" s="62" t="str">
        <f>$D$8</f>
        <v>ESV ST.JOSEF I</v>
      </c>
      <c r="G67" s="2" t="s">
        <v>0</v>
      </c>
      <c r="H67" s="62" t="str">
        <f>$B$6</f>
        <v>ESV LANNACH I</v>
      </c>
    </row>
    <row r="68" spans="2:8" s="2" customFormat="1" ht="15.75" x14ac:dyDescent="0.25">
      <c r="B68" s="62" t="str">
        <f>$D$7</f>
        <v>ESV WIESELSDORF I</v>
      </c>
      <c r="C68" s="2" t="s">
        <v>0</v>
      </c>
      <c r="D68" s="62" t="str">
        <f>$B$9</f>
        <v>DSC FELLNER</v>
      </c>
      <c r="F68" s="62" t="str">
        <f>$D$7</f>
        <v>ESV WIESELSDORF I</v>
      </c>
      <c r="G68" s="2" t="s">
        <v>0</v>
      </c>
      <c r="H68" s="62" t="str">
        <f>$D$6</f>
        <v>ESV LANNACH II</v>
      </c>
    </row>
    <row r="69" spans="2:8" s="2" customFormat="1" ht="15.75" x14ac:dyDescent="0.25"/>
    <row r="70" spans="2:8" s="2" customFormat="1" ht="15.75" x14ac:dyDescent="0.25">
      <c r="B70" s="54" t="s">
        <v>14</v>
      </c>
      <c r="C70" s="86">
        <f>$C$63+7</f>
        <v>44309</v>
      </c>
      <c r="D70" s="86"/>
      <c r="F70" s="54" t="s">
        <v>13</v>
      </c>
      <c r="G70" s="86">
        <f>$G$63+7</f>
        <v>44344</v>
      </c>
      <c r="H70" s="86"/>
    </row>
    <row r="71" spans="2:8" s="2" customFormat="1" ht="18" customHeight="1" x14ac:dyDescent="0.25">
      <c r="B71" s="62" t="str">
        <f>$D$9</f>
        <v>SSV MARHOF</v>
      </c>
      <c r="C71" s="2" t="s">
        <v>0</v>
      </c>
      <c r="D71" s="62" t="str">
        <f>$D$6</f>
        <v>ESV LANNACH II</v>
      </c>
      <c r="F71" s="62" t="str">
        <f>$B$8</f>
        <v>DSC KAIJO</v>
      </c>
      <c r="G71" s="2" t="s">
        <v>0</v>
      </c>
      <c r="H71" s="62" t="str">
        <f>$D$9</f>
        <v>SSV MARHOF</v>
      </c>
    </row>
    <row r="72" spans="2:8" s="2" customFormat="1" ht="15.75" x14ac:dyDescent="0.25">
      <c r="B72" s="62" t="str">
        <f>$B$8</f>
        <v>DSC KAIJO</v>
      </c>
      <c r="C72" s="2" t="s">
        <v>0</v>
      </c>
      <c r="D72" s="62" t="str">
        <f>$B$7</f>
        <v>ESV RASSACH</v>
      </c>
      <c r="F72" s="62" t="str">
        <f>$B$7</f>
        <v>ESV RASSACH</v>
      </c>
      <c r="G72" s="2" t="s">
        <v>0</v>
      </c>
      <c r="H72" s="62" t="str">
        <f>$D$8</f>
        <v>ESV ST.JOSEF I</v>
      </c>
    </row>
    <row r="73" spans="2:8" s="2" customFormat="1" ht="15.75" x14ac:dyDescent="0.25">
      <c r="B73" s="62" t="str">
        <f>$B$9</f>
        <v>DSC FELLNER</v>
      </c>
      <c r="C73" s="2" t="s">
        <v>0</v>
      </c>
      <c r="D73" s="62" t="str">
        <f>$B$6</f>
        <v>ESV LANNACH I</v>
      </c>
      <c r="F73" s="62" t="str">
        <f>$B$6</f>
        <v>ESV LANNACH I</v>
      </c>
      <c r="G73" s="2" t="s">
        <v>0</v>
      </c>
      <c r="H73" s="62" t="str">
        <f>$D$7</f>
        <v>ESV WIESELSDORF I</v>
      </c>
    </row>
    <row r="74" spans="2:8" s="2" customFormat="1" ht="15.75" x14ac:dyDescent="0.25">
      <c r="B74" s="62" t="str">
        <f>$B$10</f>
        <v>ESV SCHLIEB</v>
      </c>
      <c r="C74" s="2" t="s">
        <v>0</v>
      </c>
      <c r="D74" s="62" t="str">
        <f>$D$7</f>
        <v>ESV WIESELSDORF I</v>
      </c>
      <c r="F74" s="62" t="str">
        <f>$D$6</f>
        <v>ESV LANNACH II</v>
      </c>
      <c r="G74" s="2" t="s">
        <v>0</v>
      </c>
      <c r="H74" s="62" t="str">
        <f>$B$10</f>
        <v>ESV SCHLIEB</v>
      </c>
    </row>
    <row r="75" spans="2:8" s="2" customFormat="1" ht="15.75" x14ac:dyDescent="0.25">
      <c r="B75" s="62" t="str">
        <f>$D$10</f>
        <v>ESV STAINZTAL</v>
      </c>
      <c r="C75" s="2" t="s">
        <v>0</v>
      </c>
      <c r="D75" s="62" t="str">
        <f>$D$8</f>
        <v>ESV ST.JOSEF I</v>
      </c>
      <c r="F75" s="62" t="str">
        <f>$B$9</f>
        <v>DSC FELLNER</v>
      </c>
      <c r="G75" s="2" t="s">
        <v>0</v>
      </c>
      <c r="H75" s="62" t="str">
        <f>$D$10</f>
        <v>ESV STAINZTAL</v>
      </c>
    </row>
    <row r="76" spans="2:8" s="2" customFormat="1" ht="15.75" x14ac:dyDescent="0.25"/>
    <row r="77" spans="2:8" s="2" customFormat="1" ht="15.75" x14ac:dyDescent="0.25">
      <c r="B77" s="54" t="s">
        <v>15</v>
      </c>
      <c r="C77" s="86">
        <f>$C$70+7</f>
        <v>44316</v>
      </c>
      <c r="D77" s="86"/>
      <c r="F77" s="4"/>
    </row>
    <row r="78" spans="2:8" s="2" customFormat="1" ht="18" customHeight="1" x14ac:dyDescent="0.25">
      <c r="B78" s="62" t="str">
        <f>$B$7</f>
        <v>ESV RASSACH</v>
      </c>
      <c r="C78" s="2" t="s">
        <v>0</v>
      </c>
      <c r="D78" s="62" t="str">
        <f>$B$9</f>
        <v>DSC FELLNER</v>
      </c>
    </row>
    <row r="79" spans="2:8" s="2" customFormat="1" ht="15.75" x14ac:dyDescent="0.25">
      <c r="B79" s="62" t="str">
        <f>$B$6</f>
        <v>ESV LANNACH I</v>
      </c>
      <c r="C79" s="2" t="s">
        <v>0</v>
      </c>
      <c r="D79" s="62" t="str">
        <f>$B$10</f>
        <v>ESV SCHLIEB</v>
      </c>
    </row>
    <row r="80" spans="2:8" s="2" customFormat="1" ht="15.75" x14ac:dyDescent="0.25">
      <c r="B80" s="62" t="str">
        <f>$D$7</f>
        <v>ESV WIESELSDORF I</v>
      </c>
      <c r="C80" s="2" t="s">
        <v>0</v>
      </c>
      <c r="D80" s="62" t="str">
        <f>$D$10</f>
        <v>ESV STAINZTAL</v>
      </c>
    </row>
    <row r="81" spans="2:4" s="2" customFormat="1" ht="15.75" x14ac:dyDescent="0.25">
      <c r="B81" s="62" t="str">
        <f>$D$8</f>
        <v>ESV ST.JOSEF I</v>
      </c>
      <c r="C81" s="2" t="s">
        <v>0</v>
      </c>
      <c r="D81" s="62" t="str">
        <f>$D$9</f>
        <v>SSV MARHOF</v>
      </c>
    </row>
    <row r="82" spans="2:4" s="2" customFormat="1" ht="15.75" x14ac:dyDescent="0.25">
      <c r="B82" s="62" t="str">
        <f>$D$6</f>
        <v>ESV LANNACH II</v>
      </c>
      <c r="C82" s="2" t="s">
        <v>0</v>
      </c>
      <c r="D82" s="62" t="str">
        <f>$B$8</f>
        <v>DSC KAIJO</v>
      </c>
    </row>
    <row r="83" spans="2:4" s="2" customFormat="1" ht="15.75" x14ac:dyDescent="0.25">
      <c r="B83" s="62"/>
      <c r="D83" s="62"/>
    </row>
    <row r="84" spans="2:4" s="2" customFormat="1" ht="15.75" x14ac:dyDescent="0.25"/>
  </sheetData>
  <mergeCells count="22">
    <mergeCell ref="G5:H5"/>
    <mergeCell ref="C12:D12"/>
    <mergeCell ref="G12:H12"/>
    <mergeCell ref="C19:D19"/>
    <mergeCell ref="G19:H19"/>
    <mergeCell ref="C5:D5"/>
    <mergeCell ref="C77:D77"/>
    <mergeCell ref="A2:I2"/>
    <mergeCell ref="A3:I3"/>
    <mergeCell ref="A46:I46"/>
    <mergeCell ref="A47:I47"/>
    <mergeCell ref="C49:D49"/>
    <mergeCell ref="G56:H56"/>
    <mergeCell ref="C56:D56"/>
    <mergeCell ref="C26:D26"/>
    <mergeCell ref="C70:D70"/>
    <mergeCell ref="C63:D63"/>
    <mergeCell ref="G63:H63"/>
    <mergeCell ref="G70:H70"/>
    <mergeCell ref="G26:H26"/>
    <mergeCell ref="G49:H49"/>
    <mergeCell ref="C33:D33"/>
  </mergeCells>
  <phoneticPr fontId="0" type="noConversion"/>
  <pageMargins left="3.937007874015748E-2" right="3.937007874015748E-2" top="0.35433070866141736" bottom="0.35433070866141736" header="0.11811023622047245" footer="0.11811023622047245"/>
  <pageSetup paperSize="9" scale="104" fitToHeight="2" orientation="portrait" r:id="rId1"/>
  <headerFooter alignWithMargins="0"/>
  <rowBreaks count="1" manualBreakCount="1">
    <brk id="44" max="8" man="1"/>
  </rowBreaks>
  <colBreaks count="1" manualBreakCount="1">
    <brk id="9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X24"/>
  <sheetViews>
    <sheetView topLeftCell="C1" workbookViewId="0">
      <selection activeCell="T7" sqref="T7"/>
    </sheetView>
  </sheetViews>
  <sheetFormatPr baseColWidth="10" defaultColWidth="10.7109375" defaultRowHeight="12.75" x14ac:dyDescent="0.2"/>
  <cols>
    <col min="1" max="1" width="3.7109375" customWidth="1"/>
    <col min="2" max="2" width="17.28515625" customWidth="1"/>
    <col min="3" max="3" width="1.7109375" customWidth="1"/>
    <col min="4" max="4" width="20.28515625" customWidth="1"/>
    <col min="5" max="5" width="6.5703125" customWidth="1"/>
    <col min="6" max="7" width="4.5703125" bestFit="1" customWidth="1"/>
    <col min="8" max="8" width="2" bestFit="1" customWidth="1"/>
    <col min="9" max="9" width="4.85546875" customWidth="1"/>
    <col min="10" max="10" width="7.85546875" customWidth="1"/>
    <col min="11" max="11" width="4.5703125" bestFit="1" customWidth="1"/>
    <col min="12" max="12" width="3" bestFit="1" customWidth="1"/>
    <col min="13" max="13" width="4.140625" customWidth="1"/>
    <col min="14" max="16" width="7.85546875" customWidth="1"/>
    <col min="17" max="17" width="3" customWidth="1"/>
    <col min="18" max="18" width="4.5703125" bestFit="1" customWidth="1"/>
    <col min="19" max="19" width="6.5703125" bestFit="1" customWidth="1"/>
    <col min="20" max="20" width="4" bestFit="1" customWidth="1"/>
    <col min="21" max="21" width="3.7109375" customWidth="1"/>
    <col min="22" max="22" width="19.5703125" bestFit="1" customWidth="1"/>
    <col min="23" max="23" width="3.140625" customWidth="1"/>
    <col min="24" max="24" width="6.7109375" customWidth="1"/>
  </cols>
  <sheetData>
    <row r="4" spans="1:24" ht="15.75" x14ac:dyDescent="0.25">
      <c r="A4" s="91" t="s">
        <v>17</v>
      </c>
      <c r="B4" s="91"/>
      <c r="C4" s="91">
        <f>'10er'!$C$5:$D$5</f>
        <v>44078</v>
      </c>
      <c r="D4" s="91"/>
      <c r="F4" s="89" t="s">
        <v>58</v>
      </c>
      <c r="G4" s="89"/>
      <c r="H4" s="89"/>
      <c r="J4" s="89" t="s">
        <v>61</v>
      </c>
      <c r="K4" s="89"/>
      <c r="L4" s="89"/>
    </row>
    <row r="5" spans="1:24" ht="15.75" x14ac:dyDescent="0.25">
      <c r="A5" s="92" t="str">
        <f>'10er'!$B$6</f>
        <v>ESV LANNACH I</v>
      </c>
      <c r="B5" s="92"/>
      <c r="C5" s="2" t="s">
        <v>0</v>
      </c>
      <c r="D5" s="3" t="str">
        <f>'10er'!$D$6</f>
        <v>ESV LANNACH II</v>
      </c>
      <c r="F5">
        <v>0</v>
      </c>
      <c r="G5" t="s">
        <v>57</v>
      </c>
      <c r="H5">
        <v>0</v>
      </c>
      <c r="J5">
        <v>0</v>
      </c>
      <c r="K5" t="s">
        <v>57</v>
      </c>
      <c r="L5">
        <v>0</v>
      </c>
    </row>
    <row r="6" spans="1:24" ht="15.75" x14ac:dyDescent="0.25">
      <c r="A6" s="92" t="str">
        <f>'10er'!$B$7</f>
        <v>ESV RASSACH</v>
      </c>
      <c r="B6" s="92"/>
      <c r="C6" s="2" t="s">
        <v>0</v>
      </c>
      <c r="D6" s="3" t="str">
        <f>'10er'!$D$7</f>
        <v>ESV WIESELSDORF I</v>
      </c>
      <c r="F6">
        <v>0</v>
      </c>
      <c r="G6" t="s">
        <v>57</v>
      </c>
      <c r="H6">
        <v>0</v>
      </c>
      <c r="J6">
        <v>0</v>
      </c>
      <c r="K6" t="s">
        <v>57</v>
      </c>
      <c r="L6">
        <v>0</v>
      </c>
    </row>
    <row r="7" spans="1:24" ht="15.75" x14ac:dyDescent="0.25">
      <c r="A7" s="92" t="str">
        <f>'10er'!$B$8</f>
        <v>DSC KAIJO</v>
      </c>
      <c r="B7" s="92"/>
      <c r="C7" s="2" t="s">
        <v>0</v>
      </c>
      <c r="D7" s="3" t="str">
        <f>'10er'!$D$8</f>
        <v>ESV ST.JOSEF I</v>
      </c>
      <c r="F7">
        <v>0</v>
      </c>
      <c r="G7" t="s">
        <v>57</v>
      </c>
      <c r="H7">
        <v>0</v>
      </c>
      <c r="J7">
        <v>0</v>
      </c>
      <c r="K7" t="s">
        <v>57</v>
      </c>
      <c r="L7">
        <v>0</v>
      </c>
    </row>
    <row r="8" spans="1:24" ht="15.75" x14ac:dyDescent="0.25">
      <c r="A8" s="92" t="str">
        <f>'10er'!$B$9</f>
        <v>DSC FELLNER</v>
      </c>
      <c r="B8" s="92"/>
      <c r="C8" s="2" t="s">
        <v>0</v>
      </c>
      <c r="D8" s="3" t="str">
        <f>'10er'!$D$9</f>
        <v>SSV MARHOF</v>
      </c>
      <c r="F8">
        <v>0</v>
      </c>
      <c r="G8" t="s">
        <v>57</v>
      </c>
      <c r="H8">
        <v>0</v>
      </c>
      <c r="J8">
        <v>0</v>
      </c>
      <c r="K8" t="s">
        <v>57</v>
      </c>
      <c r="L8">
        <v>0</v>
      </c>
    </row>
    <row r="9" spans="1:24" ht="15.75" x14ac:dyDescent="0.25">
      <c r="A9" s="92" t="str">
        <f>'10er'!$B$10</f>
        <v>ESV SCHLIEB</v>
      </c>
      <c r="B9" s="92"/>
      <c r="C9" s="2" t="s">
        <v>0</v>
      </c>
      <c r="D9" s="3" t="str">
        <f>'10er'!$D$10</f>
        <v>ESV STAINZTAL</v>
      </c>
      <c r="F9">
        <v>0</v>
      </c>
      <c r="G9" t="s">
        <v>57</v>
      </c>
      <c r="H9">
        <v>0</v>
      </c>
      <c r="J9">
        <v>0</v>
      </c>
      <c r="K9" t="s">
        <v>57</v>
      </c>
      <c r="L9">
        <v>0</v>
      </c>
    </row>
    <row r="10" spans="1:24" ht="15.75" customHeight="1" x14ac:dyDescent="0.2"/>
    <row r="11" spans="1:24" s="52" customFormat="1" x14ac:dyDescent="0.2">
      <c r="A11" s="94" t="s">
        <v>56</v>
      </c>
      <c r="B11" s="94"/>
      <c r="C11" s="51"/>
      <c r="F11" s="90" t="s">
        <v>59</v>
      </c>
      <c r="G11" s="90"/>
      <c r="H11" s="90"/>
      <c r="I11" s="90"/>
      <c r="J11" s="90"/>
      <c r="K11" s="90"/>
      <c r="L11" s="90"/>
      <c r="M11" s="90"/>
      <c r="N11" s="70" t="s">
        <v>90</v>
      </c>
      <c r="O11" s="70"/>
      <c r="P11" s="70"/>
      <c r="Q11" s="70"/>
      <c r="R11" s="70"/>
      <c r="S11" s="70"/>
      <c r="T11" s="70"/>
      <c r="U11" s="70"/>
      <c r="V11" s="70" t="s">
        <v>91</v>
      </c>
      <c r="X11" s="69" t="s">
        <v>92</v>
      </c>
    </row>
    <row r="12" spans="1:24" s="52" customFormat="1" ht="18" customHeight="1" x14ac:dyDescent="0.2">
      <c r="A12" s="8" t="s">
        <v>34</v>
      </c>
      <c r="B12" s="93" t="str">
        <f>'10er'!$L10</f>
        <v>ESV LANNACH I</v>
      </c>
      <c r="C12" s="93"/>
      <c r="D12" s="93"/>
      <c r="E12" s="93"/>
      <c r="F12">
        <f>VLOOKUP(B12,$A$5:$F$9,6,FALSE)</f>
        <v>0</v>
      </c>
      <c r="G12" s="68" t="e">
        <f>VLOOKUP(B12,$D$5:$H$9,5,FALSE)</f>
        <v>#N/A</v>
      </c>
      <c r="H12" s="75">
        <f>(IF(ISNUMBER(F12),F12,G12))</f>
        <v>0</v>
      </c>
      <c r="I12"/>
      <c r="J12">
        <f>VLOOKUP(B12,$A$5:$H$9,8,FALSE)</f>
        <v>0</v>
      </c>
      <c r="K12" s="68" t="e">
        <f>VLOOKUP(B12,$D$5:$H$9,3,FALSE)</f>
        <v>#N/A</v>
      </c>
      <c r="L12" s="75">
        <f>(IF(ISNUMBER(J12),J12,K12))</f>
        <v>0</v>
      </c>
      <c r="M12" s="65"/>
      <c r="N12">
        <f>VLOOKUP(B12,$A$5:$J$9,10,FALSE)</f>
        <v>0</v>
      </c>
      <c r="O12" s="68" t="e">
        <f>VLOOKUP(B12,$D$5:$L$9,9,FALSE)</f>
        <v>#N/A</v>
      </c>
      <c r="P12" s="69">
        <f>(IF(ISNUMBER(N12),N12,O12))</f>
        <v>0</v>
      </c>
      <c r="Q12" s="72"/>
      <c r="R12">
        <f>VLOOKUP(B12,$A$5:$L$9,12,FALSE)</f>
        <v>0</v>
      </c>
      <c r="S12" s="68" t="e">
        <f>VLOOKUP(B12,$D$5:$J$9,7,FALSE)</f>
        <v>#N/A</v>
      </c>
      <c r="T12" s="69">
        <f>(IF(ISNUMBER(R12),R12,S12))</f>
        <v>0</v>
      </c>
      <c r="V12" s="75">
        <f>P12-T12</f>
        <v>0</v>
      </c>
      <c r="X12" s="69">
        <f>V12</f>
        <v>0</v>
      </c>
    </row>
    <row r="13" spans="1:24" s="52" customFormat="1" x14ac:dyDescent="0.2">
      <c r="A13" s="8" t="s">
        <v>38</v>
      </c>
      <c r="B13" s="93" t="str">
        <f>'10er'!$L11</f>
        <v>ESV RASSACH</v>
      </c>
      <c r="C13" s="93"/>
      <c r="D13" s="93"/>
      <c r="E13" s="93"/>
      <c r="F13">
        <f t="shared" ref="F13:F21" si="0">VLOOKUP(B13,$A$5:$F$9,6,FALSE)</f>
        <v>0</v>
      </c>
      <c r="G13" t="e">
        <f t="shared" ref="G13:G21" si="1">VLOOKUP(B13,$D$5:$H$9,5,FALSE)</f>
        <v>#N/A</v>
      </c>
      <c r="H13" s="75">
        <f t="shared" ref="H13:H21" si="2">(IF(ISNUMBER(F13),F13,G13))</f>
        <v>0</v>
      </c>
      <c r="I13"/>
      <c r="J13">
        <f t="shared" ref="J13:J21" si="3">VLOOKUP(B13,$A$5:$H$9,8,FALSE)</f>
        <v>0</v>
      </c>
      <c r="K13" s="68" t="e">
        <f t="shared" ref="K13:K21" si="4">VLOOKUP(B13,$D$5:$H$9,3,FALSE)</f>
        <v>#N/A</v>
      </c>
      <c r="L13" s="75">
        <f t="shared" ref="L13:L21" si="5">(IF(ISNUMBER(J13),J13,K13))</f>
        <v>0</v>
      </c>
      <c r="M13" s="65"/>
      <c r="N13">
        <f t="shared" ref="N13:N21" si="6">VLOOKUP(B13,$A$5:$J$9,10,FALSE)</f>
        <v>0</v>
      </c>
      <c r="O13" s="68" t="e">
        <f t="shared" ref="O13:O21" si="7">VLOOKUP(B13,$D$5:$L$9,9,FALSE)</f>
        <v>#N/A</v>
      </c>
      <c r="P13" s="69">
        <f t="shared" ref="P13:P21" si="8">(IF(ISNUMBER(N13),N13,O13))</f>
        <v>0</v>
      </c>
      <c r="Q13" s="72"/>
      <c r="R13">
        <f t="shared" ref="R13:R21" si="9">VLOOKUP(B13,$A$5:$L$9,12,FALSE)</f>
        <v>0</v>
      </c>
      <c r="S13" s="68" t="e">
        <f t="shared" ref="S13:S21" si="10">VLOOKUP(B13,$D$5:$J$9,7,FALSE)</f>
        <v>#N/A</v>
      </c>
      <c r="T13" s="69">
        <f t="shared" ref="T13:T21" si="11">(IF(ISNUMBER(R13),R13,S13))</f>
        <v>0</v>
      </c>
      <c r="V13" s="75">
        <f t="shared" ref="V13:V21" si="12">P13-T13</f>
        <v>0</v>
      </c>
      <c r="X13" s="69">
        <f t="shared" ref="X13:X21" si="13">V13</f>
        <v>0</v>
      </c>
    </row>
    <row r="14" spans="1:24" s="52" customFormat="1" x14ac:dyDescent="0.2">
      <c r="A14" s="8" t="s">
        <v>40</v>
      </c>
      <c r="B14" s="93" t="str">
        <f>'10er'!$L12</f>
        <v>DSC KAIJO</v>
      </c>
      <c r="C14" s="93"/>
      <c r="D14" s="93"/>
      <c r="E14" s="93"/>
      <c r="F14">
        <f t="shared" si="0"/>
        <v>0</v>
      </c>
      <c r="G14" t="e">
        <f t="shared" si="1"/>
        <v>#N/A</v>
      </c>
      <c r="H14" s="75">
        <f t="shared" si="2"/>
        <v>0</v>
      </c>
      <c r="I14"/>
      <c r="J14">
        <f t="shared" si="3"/>
        <v>0</v>
      </c>
      <c r="K14" s="68" t="e">
        <f t="shared" si="4"/>
        <v>#N/A</v>
      </c>
      <c r="L14" s="75">
        <f t="shared" si="5"/>
        <v>0</v>
      </c>
      <c r="M14" s="9"/>
      <c r="N14">
        <f t="shared" si="6"/>
        <v>0</v>
      </c>
      <c r="O14" s="68" t="e">
        <f t="shared" si="7"/>
        <v>#N/A</v>
      </c>
      <c r="P14" s="69">
        <f t="shared" si="8"/>
        <v>0</v>
      </c>
      <c r="Q14" s="72"/>
      <c r="R14">
        <f t="shared" si="9"/>
        <v>0</v>
      </c>
      <c r="S14" s="68" t="e">
        <f t="shared" si="10"/>
        <v>#N/A</v>
      </c>
      <c r="T14" s="69">
        <f t="shared" si="11"/>
        <v>0</v>
      </c>
      <c r="V14" s="75">
        <f t="shared" si="12"/>
        <v>0</v>
      </c>
      <c r="X14" s="69">
        <f t="shared" si="13"/>
        <v>0</v>
      </c>
    </row>
    <row r="15" spans="1:24" s="52" customFormat="1" x14ac:dyDescent="0.2">
      <c r="A15" s="8" t="s">
        <v>42</v>
      </c>
      <c r="B15" s="93" t="str">
        <f>'10er'!$L13</f>
        <v>DSC FELLNER</v>
      </c>
      <c r="C15" s="93"/>
      <c r="D15" s="93"/>
      <c r="E15" s="93"/>
      <c r="F15">
        <f t="shared" si="0"/>
        <v>0</v>
      </c>
      <c r="G15" t="e">
        <f t="shared" si="1"/>
        <v>#N/A</v>
      </c>
      <c r="H15" s="75">
        <f t="shared" si="2"/>
        <v>0</v>
      </c>
      <c r="I15"/>
      <c r="J15">
        <f t="shared" si="3"/>
        <v>0</v>
      </c>
      <c r="K15" s="68" t="e">
        <f t="shared" si="4"/>
        <v>#N/A</v>
      </c>
      <c r="L15" s="75">
        <f t="shared" si="5"/>
        <v>0</v>
      </c>
      <c r="M15" s="9"/>
      <c r="N15">
        <f t="shared" si="6"/>
        <v>0</v>
      </c>
      <c r="O15" s="68" t="e">
        <f t="shared" si="7"/>
        <v>#N/A</v>
      </c>
      <c r="P15" s="69">
        <f t="shared" si="8"/>
        <v>0</v>
      </c>
      <c r="Q15" s="72"/>
      <c r="R15">
        <f t="shared" si="9"/>
        <v>0</v>
      </c>
      <c r="S15" s="68" t="e">
        <f t="shared" si="10"/>
        <v>#N/A</v>
      </c>
      <c r="T15" s="69">
        <f t="shared" si="11"/>
        <v>0</v>
      </c>
      <c r="V15" s="75">
        <f t="shared" si="12"/>
        <v>0</v>
      </c>
      <c r="X15" s="69">
        <f t="shared" si="13"/>
        <v>0</v>
      </c>
    </row>
    <row r="16" spans="1:24" s="52" customFormat="1" x14ac:dyDescent="0.2">
      <c r="A16" s="8" t="s">
        <v>44</v>
      </c>
      <c r="B16" s="93" t="str">
        <f>'10er'!$L14</f>
        <v>ESV SCHLIEB</v>
      </c>
      <c r="C16" s="93"/>
      <c r="D16" s="93"/>
      <c r="E16" s="93"/>
      <c r="F16">
        <f t="shared" si="0"/>
        <v>0</v>
      </c>
      <c r="G16" t="e">
        <f t="shared" si="1"/>
        <v>#N/A</v>
      </c>
      <c r="H16" s="75">
        <f t="shared" si="2"/>
        <v>0</v>
      </c>
      <c r="I16"/>
      <c r="J16">
        <f t="shared" si="3"/>
        <v>0</v>
      </c>
      <c r="K16" s="68" t="e">
        <f t="shared" si="4"/>
        <v>#N/A</v>
      </c>
      <c r="L16" s="75">
        <f t="shared" si="5"/>
        <v>0</v>
      </c>
      <c r="M16" s="9"/>
      <c r="N16">
        <f t="shared" si="6"/>
        <v>0</v>
      </c>
      <c r="O16" s="68" t="e">
        <f t="shared" si="7"/>
        <v>#N/A</v>
      </c>
      <c r="P16" s="69">
        <f t="shared" si="8"/>
        <v>0</v>
      </c>
      <c r="Q16" s="72"/>
      <c r="R16">
        <f t="shared" si="9"/>
        <v>0</v>
      </c>
      <c r="S16" s="68" t="e">
        <f t="shared" si="10"/>
        <v>#N/A</v>
      </c>
      <c r="T16" s="69">
        <f t="shared" si="11"/>
        <v>0</v>
      </c>
      <c r="V16" s="75">
        <f t="shared" si="12"/>
        <v>0</v>
      </c>
      <c r="X16" s="69">
        <f t="shared" si="13"/>
        <v>0</v>
      </c>
    </row>
    <row r="17" spans="1:24" s="52" customFormat="1" x14ac:dyDescent="0.2">
      <c r="A17" s="8" t="s">
        <v>46</v>
      </c>
      <c r="B17" s="93" t="str">
        <f>'10er'!$L15</f>
        <v>ESV STAINZTAL</v>
      </c>
      <c r="C17" s="93"/>
      <c r="D17" s="93"/>
      <c r="E17" s="93"/>
      <c r="F17" t="e">
        <f t="shared" si="0"/>
        <v>#N/A</v>
      </c>
      <c r="G17">
        <f t="shared" si="1"/>
        <v>0</v>
      </c>
      <c r="H17" s="75">
        <f t="shared" si="2"/>
        <v>0</v>
      </c>
      <c r="I17"/>
      <c r="J17" t="e">
        <f t="shared" si="3"/>
        <v>#N/A</v>
      </c>
      <c r="K17" s="68">
        <f t="shared" si="4"/>
        <v>0</v>
      </c>
      <c r="L17" s="75">
        <f t="shared" si="5"/>
        <v>0</v>
      </c>
      <c r="M17" s="9"/>
      <c r="N17" t="e">
        <f t="shared" si="6"/>
        <v>#N/A</v>
      </c>
      <c r="O17" s="68">
        <f t="shared" si="7"/>
        <v>0</v>
      </c>
      <c r="P17" s="69">
        <f t="shared" si="8"/>
        <v>0</v>
      </c>
      <c r="Q17" s="72"/>
      <c r="R17" t="e">
        <f t="shared" si="9"/>
        <v>#N/A</v>
      </c>
      <c r="S17" s="68">
        <f t="shared" si="10"/>
        <v>0</v>
      </c>
      <c r="T17" s="69">
        <f t="shared" si="11"/>
        <v>0</v>
      </c>
      <c r="V17" s="75">
        <f t="shared" si="12"/>
        <v>0</v>
      </c>
      <c r="X17" s="69">
        <f t="shared" si="13"/>
        <v>0</v>
      </c>
    </row>
    <row r="18" spans="1:24" s="52" customFormat="1" x14ac:dyDescent="0.2">
      <c r="A18" s="8" t="s">
        <v>47</v>
      </c>
      <c r="B18" s="93" t="str">
        <f>'10er'!$L16</f>
        <v>SSV MARHOF</v>
      </c>
      <c r="C18" s="93"/>
      <c r="D18" s="93"/>
      <c r="E18" s="93"/>
      <c r="F18" t="e">
        <f t="shared" si="0"/>
        <v>#N/A</v>
      </c>
      <c r="G18">
        <f t="shared" si="1"/>
        <v>0</v>
      </c>
      <c r="H18" s="75">
        <f t="shared" si="2"/>
        <v>0</v>
      </c>
      <c r="I18"/>
      <c r="J18" t="e">
        <f t="shared" si="3"/>
        <v>#N/A</v>
      </c>
      <c r="K18" s="68">
        <f t="shared" si="4"/>
        <v>0</v>
      </c>
      <c r="L18" s="75">
        <f t="shared" si="5"/>
        <v>0</v>
      </c>
      <c r="M18" s="65"/>
      <c r="N18" t="e">
        <f t="shared" si="6"/>
        <v>#N/A</v>
      </c>
      <c r="O18" s="68">
        <f t="shared" si="7"/>
        <v>0</v>
      </c>
      <c r="P18" s="69">
        <f t="shared" si="8"/>
        <v>0</v>
      </c>
      <c r="Q18" s="72"/>
      <c r="R18" t="e">
        <f t="shared" si="9"/>
        <v>#N/A</v>
      </c>
      <c r="S18" s="68">
        <f t="shared" si="10"/>
        <v>0</v>
      </c>
      <c r="T18" s="69">
        <f t="shared" si="11"/>
        <v>0</v>
      </c>
      <c r="V18" s="75">
        <f t="shared" si="12"/>
        <v>0</v>
      </c>
      <c r="X18" s="69">
        <f t="shared" si="13"/>
        <v>0</v>
      </c>
    </row>
    <row r="19" spans="1:24" s="52" customFormat="1" x14ac:dyDescent="0.2">
      <c r="A19" s="8" t="s">
        <v>41</v>
      </c>
      <c r="B19" s="93" t="str">
        <f>'10er'!$L17</f>
        <v>ESV ST.JOSEF I</v>
      </c>
      <c r="C19" s="93"/>
      <c r="D19" s="93"/>
      <c r="E19" s="93"/>
      <c r="F19" t="e">
        <f t="shared" si="0"/>
        <v>#N/A</v>
      </c>
      <c r="G19">
        <f t="shared" si="1"/>
        <v>0</v>
      </c>
      <c r="H19" s="75">
        <f t="shared" si="2"/>
        <v>0</v>
      </c>
      <c r="I19"/>
      <c r="J19" t="e">
        <f t="shared" si="3"/>
        <v>#N/A</v>
      </c>
      <c r="K19" s="68">
        <f t="shared" si="4"/>
        <v>0</v>
      </c>
      <c r="L19" s="75">
        <f t="shared" si="5"/>
        <v>0</v>
      </c>
      <c r="M19" s="65"/>
      <c r="N19" t="e">
        <f t="shared" si="6"/>
        <v>#N/A</v>
      </c>
      <c r="O19" s="68">
        <f t="shared" si="7"/>
        <v>0</v>
      </c>
      <c r="P19" s="69">
        <f t="shared" si="8"/>
        <v>0</v>
      </c>
      <c r="Q19" s="72"/>
      <c r="R19" t="e">
        <f t="shared" si="9"/>
        <v>#N/A</v>
      </c>
      <c r="S19" s="68">
        <f t="shared" si="10"/>
        <v>0</v>
      </c>
      <c r="T19" s="69">
        <f t="shared" si="11"/>
        <v>0</v>
      </c>
      <c r="V19" s="75">
        <f t="shared" si="12"/>
        <v>0</v>
      </c>
      <c r="X19" s="69">
        <f t="shared" si="13"/>
        <v>0</v>
      </c>
    </row>
    <row r="20" spans="1:24" s="52" customFormat="1" x14ac:dyDescent="0.2">
      <c r="A20" s="8" t="s">
        <v>36</v>
      </c>
      <c r="B20" s="93" t="str">
        <f>'10er'!$L18</f>
        <v>ESV WIESELSDORF I</v>
      </c>
      <c r="C20" s="93"/>
      <c r="D20" s="93"/>
      <c r="E20" s="93"/>
      <c r="F20" t="e">
        <f t="shared" si="0"/>
        <v>#N/A</v>
      </c>
      <c r="G20">
        <f t="shared" si="1"/>
        <v>0</v>
      </c>
      <c r="H20" s="75">
        <f t="shared" si="2"/>
        <v>0</v>
      </c>
      <c r="I20"/>
      <c r="J20" t="e">
        <f t="shared" si="3"/>
        <v>#N/A</v>
      </c>
      <c r="K20" s="68">
        <f t="shared" si="4"/>
        <v>0</v>
      </c>
      <c r="L20" s="75">
        <f t="shared" si="5"/>
        <v>0</v>
      </c>
      <c r="M20" s="65"/>
      <c r="N20" t="e">
        <f t="shared" si="6"/>
        <v>#N/A</v>
      </c>
      <c r="O20" s="68">
        <f t="shared" si="7"/>
        <v>0</v>
      </c>
      <c r="P20" s="69">
        <f t="shared" si="8"/>
        <v>0</v>
      </c>
      <c r="Q20" s="72"/>
      <c r="R20" t="e">
        <f t="shared" si="9"/>
        <v>#N/A</v>
      </c>
      <c r="S20" s="68">
        <f t="shared" si="10"/>
        <v>0</v>
      </c>
      <c r="T20" s="69">
        <f t="shared" si="11"/>
        <v>0</v>
      </c>
      <c r="V20" s="75">
        <f t="shared" si="12"/>
        <v>0</v>
      </c>
      <c r="X20" s="69">
        <f t="shared" si="13"/>
        <v>0</v>
      </c>
    </row>
    <row r="21" spans="1:24" s="52" customFormat="1" x14ac:dyDescent="0.2">
      <c r="A21" s="8" t="s">
        <v>43</v>
      </c>
      <c r="B21" s="93" t="str">
        <f>'10er'!$L19</f>
        <v>ESV LANNACH II</v>
      </c>
      <c r="C21" s="93"/>
      <c r="D21" s="93"/>
      <c r="E21" s="93"/>
      <c r="F21" t="e">
        <f t="shared" si="0"/>
        <v>#N/A</v>
      </c>
      <c r="G21">
        <f t="shared" si="1"/>
        <v>0</v>
      </c>
      <c r="H21" s="75">
        <f t="shared" si="2"/>
        <v>0</v>
      </c>
      <c r="I21"/>
      <c r="J21" t="e">
        <f t="shared" si="3"/>
        <v>#N/A</v>
      </c>
      <c r="K21" s="68">
        <f t="shared" si="4"/>
        <v>0</v>
      </c>
      <c r="L21" s="75">
        <f t="shared" si="5"/>
        <v>0</v>
      </c>
      <c r="M21" s="65"/>
      <c r="N21" t="e">
        <f t="shared" si="6"/>
        <v>#N/A</v>
      </c>
      <c r="O21" s="68">
        <f t="shared" si="7"/>
        <v>0</v>
      </c>
      <c r="P21" s="69">
        <f t="shared" si="8"/>
        <v>0</v>
      </c>
      <c r="Q21" s="72"/>
      <c r="R21" t="e">
        <f t="shared" si="9"/>
        <v>#N/A</v>
      </c>
      <c r="S21" s="68">
        <f t="shared" si="10"/>
        <v>0</v>
      </c>
      <c r="T21" s="69">
        <f t="shared" si="11"/>
        <v>0</v>
      </c>
      <c r="V21" s="75">
        <f t="shared" si="12"/>
        <v>0</v>
      </c>
      <c r="X21" s="69">
        <f t="shared" si="13"/>
        <v>0</v>
      </c>
    </row>
    <row r="22" spans="1:24" x14ac:dyDescent="0.2">
      <c r="X22" s="69"/>
    </row>
    <row r="24" spans="1:24" x14ac:dyDescent="0.2">
      <c r="D24" s="62"/>
    </row>
  </sheetData>
  <mergeCells count="21">
    <mergeCell ref="B20:E20"/>
    <mergeCell ref="B21:E21"/>
    <mergeCell ref="B14:E14"/>
    <mergeCell ref="B19:E19"/>
    <mergeCell ref="B18:E18"/>
    <mergeCell ref="B15:E15"/>
    <mergeCell ref="B16:E16"/>
    <mergeCell ref="B17:E17"/>
    <mergeCell ref="B13:E13"/>
    <mergeCell ref="B12:E12"/>
    <mergeCell ref="A7:B7"/>
    <mergeCell ref="A8:B8"/>
    <mergeCell ref="A9:B9"/>
    <mergeCell ref="A11:B11"/>
    <mergeCell ref="F4:H4"/>
    <mergeCell ref="J4:L4"/>
    <mergeCell ref="F11:M11"/>
    <mergeCell ref="C4:D4"/>
    <mergeCell ref="A4:B4"/>
    <mergeCell ref="A5:B5"/>
    <mergeCell ref="A6:B6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4:X22"/>
  <sheetViews>
    <sheetView topLeftCell="B1" workbookViewId="0">
      <selection activeCell="L5" sqref="L5:L9"/>
    </sheetView>
  </sheetViews>
  <sheetFormatPr baseColWidth="10" defaultColWidth="10.7109375" defaultRowHeight="12.75" x14ac:dyDescent="0.2"/>
  <cols>
    <col min="1" max="1" width="3.7109375" customWidth="1"/>
    <col min="2" max="2" width="17.28515625" customWidth="1"/>
    <col min="3" max="3" width="1.7109375" customWidth="1"/>
    <col min="4" max="4" width="20.28515625" customWidth="1"/>
    <col min="6" max="12" width="7.5703125" customWidth="1"/>
    <col min="13" max="13" width="2.85546875" customWidth="1"/>
    <col min="14" max="14" width="5.5703125" customWidth="1"/>
    <col min="15" max="15" width="4.5703125" bestFit="1" customWidth="1"/>
    <col min="16" max="16" width="7.5703125" customWidth="1"/>
    <col min="17" max="17" width="4.85546875" customWidth="1"/>
    <col min="18" max="18" width="4.5703125" bestFit="1" customWidth="1"/>
    <col min="19" max="19" width="6.5703125" bestFit="1" customWidth="1"/>
    <col min="20" max="20" width="3" bestFit="1" customWidth="1"/>
    <col min="21" max="21" width="3.42578125" customWidth="1"/>
    <col min="22" max="22" width="19.5703125" bestFit="1" customWidth="1"/>
    <col min="23" max="23" width="3.42578125" customWidth="1"/>
    <col min="24" max="24" width="16.85546875" bestFit="1" customWidth="1"/>
  </cols>
  <sheetData>
    <row r="4" spans="1:24" ht="15.75" x14ac:dyDescent="0.25">
      <c r="A4" s="95" t="s">
        <v>2</v>
      </c>
      <c r="B4" s="95"/>
      <c r="C4" s="91">
        <f>'10er'!$C$19-7</f>
        <v>44085</v>
      </c>
      <c r="D4" s="91"/>
      <c r="F4" s="89" t="s">
        <v>58</v>
      </c>
      <c r="G4" s="89"/>
      <c r="H4" s="89"/>
      <c r="J4" s="89" t="s">
        <v>61</v>
      </c>
      <c r="K4" s="89"/>
      <c r="L4" s="89"/>
    </row>
    <row r="5" spans="1:24" ht="15.75" x14ac:dyDescent="0.25">
      <c r="A5" s="92" t="str">
        <f>'10er'!$B$13</f>
        <v>ESV WIESELSDORF I</v>
      </c>
      <c r="B5" s="92"/>
      <c r="C5" s="2" t="s">
        <v>0</v>
      </c>
      <c r="D5" s="3" t="str">
        <f>'10er'!$D$13</f>
        <v>DSC KAIJO</v>
      </c>
      <c r="F5">
        <v>0</v>
      </c>
      <c r="G5" t="s">
        <v>57</v>
      </c>
      <c r="H5">
        <v>0</v>
      </c>
      <c r="J5">
        <v>0</v>
      </c>
      <c r="K5" t="s">
        <v>57</v>
      </c>
      <c r="L5">
        <v>0</v>
      </c>
    </row>
    <row r="6" spans="1:24" ht="15.75" x14ac:dyDescent="0.25">
      <c r="A6" s="92" t="str">
        <f>'10er'!$B$14</f>
        <v>ESV ST.JOSEF I</v>
      </c>
      <c r="B6" s="92"/>
      <c r="C6" s="2" t="s">
        <v>0</v>
      </c>
      <c r="D6" s="3" t="str">
        <f>'10er'!$D$14</f>
        <v>DSC FELLNER</v>
      </c>
      <c r="F6">
        <v>0</v>
      </c>
      <c r="G6" t="s">
        <v>57</v>
      </c>
      <c r="H6">
        <v>0</v>
      </c>
      <c r="J6">
        <v>0</v>
      </c>
      <c r="K6" t="s">
        <v>57</v>
      </c>
      <c r="L6">
        <v>0</v>
      </c>
    </row>
    <row r="7" spans="1:24" ht="15.75" x14ac:dyDescent="0.25">
      <c r="A7" s="92" t="str">
        <f>'10er'!$B$15</f>
        <v>SSV MARHOF</v>
      </c>
      <c r="B7" s="92"/>
      <c r="C7" s="2" t="s">
        <v>0</v>
      </c>
      <c r="D7" s="3" t="str">
        <f>'10er'!$D$15</f>
        <v>ESV SCHLIEB</v>
      </c>
      <c r="F7">
        <v>0</v>
      </c>
      <c r="G7" t="s">
        <v>57</v>
      </c>
      <c r="H7">
        <v>0</v>
      </c>
      <c r="J7">
        <v>0</v>
      </c>
      <c r="K7" t="s">
        <v>57</v>
      </c>
      <c r="L7">
        <v>0</v>
      </c>
    </row>
    <row r="8" spans="1:24" ht="15.75" x14ac:dyDescent="0.25">
      <c r="A8" s="92" t="str">
        <f>'10er'!$B$16</f>
        <v>ESV LANNACH II</v>
      </c>
      <c r="B8" s="92"/>
      <c r="C8" s="2" t="s">
        <v>0</v>
      </c>
      <c r="D8" s="3" t="str">
        <f>'10er'!$D$16</f>
        <v>ESV STAINZTAL</v>
      </c>
      <c r="F8">
        <v>0</v>
      </c>
      <c r="G8" t="s">
        <v>57</v>
      </c>
      <c r="H8">
        <v>0</v>
      </c>
      <c r="J8">
        <v>0</v>
      </c>
      <c r="K8" t="s">
        <v>57</v>
      </c>
      <c r="L8">
        <v>0</v>
      </c>
    </row>
    <row r="9" spans="1:24" ht="15.75" x14ac:dyDescent="0.25">
      <c r="A9" s="92" t="str">
        <f>'10er'!$B$17</f>
        <v>ESV LANNACH I</v>
      </c>
      <c r="B9" s="92"/>
      <c r="C9" s="2" t="s">
        <v>0</v>
      </c>
      <c r="D9" s="3" t="str">
        <f>'10er'!$D$17</f>
        <v>ESV RASSACH</v>
      </c>
      <c r="F9">
        <v>0</v>
      </c>
      <c r="G9" t="s">
        <v>57</v>
      </c>
      <c r="H9">
        <v>0</v>
      </c>
      <c r="J9">
        <v>0</v>
      </c>
      <c r="K9" t="s">
        <v>57</v>
      </c>
      <c r="L9">
        <v>0</v>
      </c>
    </row>
    <row r="10" spans="1:24" ht="15.75" x14ac:dyDescent="0.25">
      <c r="B10" s="3"/>
      <c r="C10" s="2"/>
      <c r="D10" s="3"/>
    </row>
    <row r="11" spans="1:24" x14ac:dyDescent="0.2">
      <c r="A11" s="94" t="str">
        <f>'R 1'!$A$11:$B$11</f>
        <v>Tabelle Gruppe</v>
      </c>
      <c r="B11" s="94"/>
      <c r="F11" s="90" t="s">
        <v>59</v>
      </c>
      <c r="G11" s="90"/>
      <c r="H11" s="90"/>
      <c r="I11" s="90"/>
      <c r="J11" s="90"/>
      <c r="K11" s="90"/>
      <c r="L11" s="90"/>
      <c r="M11" s="90"/>
      <c r="N11" s="70" t="s">
        <v>90</v>
      </c>
      <c r="O11" s="70"/>
      <c r="P11" s="70"/>
      <c r="Q11" s="70"/>
      <c r="R11" s="70"/>
      <c r="S11" s="70"/>
      <c r="T11" s="70"/>
      <c r="V11" s="71" t="s">
        <v>91</v>
      </c>
      <c r="X11" s="69" t="s">
        <v>92</v>
      </c>
    </row>
    <row r="12" spans="1:24" ht="18" customHeight="1" x14ac:dyDescent="0.2">
      <c r="A12" s="7" t="s">
        <v>34</v>
      </c>
      <c r="B12" s="93" t="str">
        <f>'10er'!$L10</f>
        <v>ESV LANNACH I</v>
      </c>
      <c r="C12" s="93"/>
      <c r="D12" s="93"/>
      <c r="E12" s="93"/>
      <c r="F12">
        <f>VLOOKUP(B12,$A$5:$F$9,6,FALSE)</f>
        <v>0</v>
      </c>
      <c r="G12" s="68" t="e">
        <f>VLOOKUP(B12,$D$5:$H$9,5,FALSE)</f>
        <v>#N/A</v>
      </c>
      <c r="H12" s="75">
        <f>SUM(IF(ISNUMBER(F12),F12,G12),'R 1'!H12)</f>
        <v>0</v>
      </c>
      <c r="J12">
        <f>VLOOKUP(B12,$A$5:$H$9,8,FALSE)</f>
        <v>0</v>
      </c>
      <c r="K12" s="68" t="e">
        <f>VLOOKUP(B12,$D$5:$H$9,3,FALSE)</f>
        <v>#N/A</v>
      </c>
      <c r="L12" s="75">
        <f>SUM(IF(ISNUMBER(J12),J12,K12),'R 1'!L12)</f>
        <v>0</v>
      </c>
      <c r="M12" s="8"/>
      <c r="N12">
        <f>VLOOKUP(B12,$A$5:$J$9,10,FALSE)</f>
        <v>0</v>
      </c>
      <c r="O12" s="68" t="e">
        <f>VLOOKUP(B12,$D$5:$L$9,9,FALSE)</f>
        <v>#N/A</v>
      </c>
      <c r="P12" s="69">
        <f>IF(ISNUMBER(N12),N12,O12)</f>
        <v>0</v>
      </c>
      <c r="R12">
        <f>VLOOKUP(B12,$A$5:$L$9,12,FALSE)</f>
        <v>0</v>
      </c>
      <c r="S12" s="68" t="e">
        <f>VLOOKUP(B12,$D$5:$J$9,7,FALSE)</f>
        <v>#N/A</v>
      </c>
      <c r="T12" s="69">
        <f>(IF(ISNUMBER(R12),R12,S12))</f>
        <v>0</v>
      </c>
      <c r="V12" s="69">
        <f>P12-T12</f>
        <v>0</v>
      </c>
      <c r="X12" s="75">
        <f>SUM('R 1'!X12,V12)</f>
        <v>0</v>
      </c>
    </row>
    <row r="13" spans="1:24" x14ac:dyDescent="0.2">
      <c r="A13" s="7" t="s">
        <v>38</v>
      </c>
      <c r="B13" s="93" t="str">
        <f>'10er'!$L11</f>
        <v>ESV RASSACH</v>
      </c>
      <c r="C13" s="93"/>
      <c r="D13" s="93"/>
      <c r="E13" s="93"/>
      <c r="F13" t="e">
        <f t="shared" ref="F13:F21" si="0">VLOOKUP(B13,$A$5:$F$9,6,FALSE)</f>
        <v>#N/A</v>
      </c>
      <c r="G13">
        <f t="shared" ref="G13:G21" si="1">VLOOKUP(B13,$D$5:$H$9,5,FALSE)</f>
        <v>0</v>
      </c>
      <c r="H13" s="75">
        <f>SUM(IF(ISNUMBER(F13),F13,G13),'R 1'!H13)</f>
        <v>0</v>
      </c>
      <c r="J13" t="e">
        <f t="shared" ref="J13:J21" si="2">VLOOKUP(B13,$A$5:$H$9,8,FALSE)</f>
        <v>#N/A</v>
      </c>
      <c r="K13" s="68">
        <f t="shared" ref="K13:K21" si="3">VLOOKUP(B13,$D$5:$H$9,3,FALSE)</f>
        <v>0</v>
      </c>
      <c r="L13" s="75">
        <f>SUM(IF(ISNUMBER(J13),J13,K13),'R 1'!L13)</f>
        <v>0</v>
      </c>
      <c r="M13" s="8"/>
      <c r="N13" t="e">
        <f t="shared" ref="N13:N21" si="4">VLOOKUP(B13,$A$5:$J$9,10,FALSE)</f>
        <v>#N/A</v>
      </c>
      <c r="O13" s="68">
        <f t="shared" ref="O13:O21" si="5">VLOOKUP(B13,$D$5:$L$9,9,FALSE)</f>
        <v>0</v>
      </c>
      <c r="P13" s="69">
        <f t="shared" ref="P13:P21" si="6">IF(ISNUMBER(N13),N13,O13)</f>
        <v>0</v>
      </c>
      <c r="R13" t="e">
        <f t="shared" ref="R13:R21" si="7">VLOOKUP(B13,$A$5:$L$9,12,FALSE)</f>
        <v>#N/A</v>
      </c>
      <c r="S13" s="68">
        <f t="shared" ref="S13:S21" si="8">VLOOKUP(B13,$D$5:$J$9,7,FALSE)</f>
        <v>0</v>
      </c>
      <c r="T13" s="69">
        <f t="shared" ref="T13:T21" si="9">(IF(ISNUMBER(R13),R13,S13))</f>
        <v>0</v>
      </c>
      <c r="V13" s="69">
        <f t="shared" ref="V13:V21" si="10">P13-T13</f>
        <v>0</v>
      </c>
      <c r="X13" s="75">
        <f>SUM('R 1'!X13,V13)</f>
        <v>0</v>
      </c>
    </row>
    <row r="14" spans="1:24" x14ac:dyDescent="0.2">
      <c r="A14" s="7" t="s">
        <v>40</v>
      </c>
      <c r="B14" s="93" t="str">
        <f>'10er'!$L12</f>
        <v>DSC KAIJO</v>
      </c>
      <c r="C14" s="93"/>
      <c r="D14" s="93"/>
      <c r="E14" s="93"/>
      <c r="F14" t="e">
        <f t="shared" si="0"/>
        <v>#N/A</v>
      </c>
      <c r="G14">
        <f t="shared" si="1"/>
        <v>0</v>
      </c>
      <c r="H14" s="75">
        <f>SUM(IF(ISNUMBER(F14),F14,G14),'R 1'!H14)</f>
        <v>0</v>
      </c>
      <c r="J14" t="e">
        <f t="shared" si="2"/>
        <v>#N/A</v>
      </c>
      <c r="K14" s="68">
        <f t="shared" si="3"/>
        <v>0</v>
      </c>
      <c r="L14" s="75">
        <f>SUM(IF(ISNUMBER(J14),J14,K14),'R 1'!L14)</f>
        <v>0</v>
      </c>
      <c r="M14" s="9"/>
      <c r="N14" t="e">
        <f t="shared" si="4"/>
        <v>#N/A</v>
      </c>
      <c r="O14" s="68">
        <f t="shared" si="5"/>
        <v>0</v>
      </c>
      <c r="P14" s="69">
        <f t="shared" si="6"/>
        <v>0</v>
      </c>
      <c r="R14" t="e">
        <f t="shared" si="7"/>
        <v>#N/A</v>
      </c>
      <c r="S14" s="68">
        <f t="shared" si="8"/>
        <v>0</v>
      </c>
      <c r="T14" s="69">
        <f t="shared" si="9"/>
        <v>0</v>
      </c>
      <c r="V14" s="69">
        <f t="shared" si="10"/>
        <v>0</v>
      </c>
      <c r="X14" s="75">
        <f>SUM('R 1'!X14,V14)</f>
        <v>0</v>
      </c>
    </row>
    <row r="15" spans="1:24" x14ac:dyDescent="0.2">
      <c r="A15" s="7" t="s">
        <v>42</v>
      </c>
      <c r="B15" s="93" t="str">
        <f>'10er'!$L13</f>
        <v>DSC FELLNER</v>
      </c>
      <c r="C15" s="93"/>
      <c r="D15" s="93"/>
      <c r="E15" s="93"/>
      <c r="F15" t="e">
        <f t="shared" si="0"/>
        <v>#N/A</v>
      </c>
      <c r="G15">
        <f t="shared" si="1"/>
        <v>0</v>
      </c>
      <c r="H15" s="75">
        <f>SUM(IF(ISNUMBER(F15),F15,G15),'R 1'!H15)</f>
        <v>0</v>
      </c>
      <c r="J15" t="e">
        <f t="shared" si="2"/>
        <v>#N/A</v>
      </c>
      <c r="K15" s="68">
        <f t="shared" si="3"/>
        <v>0</v>
      </c>
      <c r="L15" s="75">
        <f>SUM(IF(ISNUMBER(J15),J15,K15),'R 1'!L15)</f>
        <v>0</v>
      </c>
      <c r="M15" s="9"/>
      <c r="N15" t="e">
        <f t="shared" si="4"/>
        <v>#N/A</v>
      </c>
      <c r="O15" s="68">
        <f t="shared" si="5"/>
        <v>0</v>
      </c>
      <c r="P15" s="69">
        <f t="shared" si="6"/>
        <v>0</v>
      </c>
      <c r="R15" t="e">
        <f t="shared" si="7"/>
        <v>#N/A</v>
      </c>
      <c r="S15" s="68">
        <f t="shared" si="8"/>
        <v>0</v>
      </c>
      <c r="T15" s="69">
        <f t="shared" si="9"/>
        <v>0</v>
      </c>
      <c r="V15" s="69">
        <f t="shared" si="10"/>
        <v>0</v>
      </c>
      <c r="X15" s="75">
        <f>SUM('R 1'!X15,V15)</f>
        <v>0</v>
      </c>
    </row>
    <row r="16" spans="1:24" x14ac:dyDescent="0.2">
      <c r="A16" s="7" t="s">
        <v>44</v>
      </c>
      <c r="B16" s="93" t="str">
        <f>'10er'!$L14</f>
        <v>ESV SCHLIEB</v>
      </c>
      <c r="C16" s="93"/>
      <c r="D16" s="93"/>
      <c r="E16" s="93"/>
      <c r="F16" t="e">
        <f t="shared" si="0"/>
        <v>#N/A</v>
      </c>
      <c r="G16">
        <f t="shared" si="1"/>
        <v>0</v>
      </c>
      <c r="H16" s="75">
        <f>SUM(IF(ISNUMBER(F16),F16,G16),'R 1'!H16)</f>
        <v>0</v>
      </c>
      <c r="J16" t="e">
        <f t="shared" si="2"/>
        <v>#N/A</v>
      </c>
      <c r="K16" s="68">
        <f t="shared" si="3"/>
        <v>0</v>
      </c>
      <c r="L16" s="75">
        <f>SUM(IF(ISNUMBER(J16),J16,K16),'R 1'!L16)</f>
        <v>0</v>
      </c>
      <c r="M16" s="9"/>
      <c r="N16" t="e">
        <f t="shared" si="4"/>
        <v>#N/A</v>
      </c>
      <c r="O16" s="68">
        <f t="shared" si="5"/>
        <v>0</v>
      </c>
      <c r="P16" s="69">
        <f t="shared" si="6"/>
        <v>0</v>
      </c>
      <c r="R16" t="e">
        <f t="shared" si="7"/>
        <v>#N/A</v>
      </c>
      <c r="S16" s="68">
        <f t="shared" si="8"/>
        <v>0</v>
      </c>
      <c r="T16" s="69">
        <f t="shared" si="9"/>
        <v>0</v>
      </c>
      <c r="V16" s="69">
        <f t="shared" si="10"/>
        <v>0</v>
      </c>
      <c r="X16" s="75">
        <f>SUM('R 1'!X16,V16)</f>
        <v>0</v>
      </c>
    </row>
    <row r="17" spans="1:24" x14ac:dyDescent="0.2">
      <c r="A17" s="7" t="s">
        <v>46</v>
      </c>
      <c r="B17" s="93" t="str">
        <f>'10er'!$L15</f>
        <v>ESV STAINZTAL</v>
      </c>
      <c r="C17" s="93"/>
      <c r="D17" s="93"/>
      <c r="E17" s="93"/>
      <c r="F17" t="e">
        <f t="shared" si="0"/>
        <v>#N/A</v>
      </c>
      <c r="G17">
        <f t="shared" si="1"/>
        <v>0</v>
      </c>
      <c r="H17" s="75">
        <f>SUM(IF(ISNUMBER(F17),F17,G17),'R 1'!H17)</f>
        <v>0</v>
      </c>
      <c r="J17" t="e">
        <f t="shared" si="2"/>
        <v>#N/A</v>
      </c>
      <c r="K17" s="68">
        <f t="shared" si="3"/>
        <v>0</v>
      </c>
      <c r="L17" s="75">
        <f>SUM(IF(ISNUMBER(J17),J17,K17),'R 1'!L17)</f>
        <v>0</v>
      </c>
      <c r="M17" s="9"/>
      <c r="N17" t="e">
        <f t="shared" si="4"/>
        <v>#N/A</v>
      </c>
      <c r="O17" s="68">
        <f t="shared" si="5"/>
        <v>0</v>
      </c>
      <c r="P17" s="69">
        <f t="shared" si="6"/>
        <v>0</v>
      </c>
      <c r="R17" t="e">
        <f t="shared" si="7"/>
        <v>#N/A</v>
      </c>
      <c r="S17" s="68">
        <f t="shared" si="8"/>
        <v>0</v>
      </c>
      <c r="T17" s="69">
        <f t="shared" si="9"/>
        <v>0</v>
      </c>
      <c r="V17" s="69">
        <f t="shared" si="10"/>
        <v>0</v>
      </c>
      <c r="X17" s="75">
        <f>SUM('R 1'!X17,V17)</f>
        <v>0</v>
      </c>
    </row>
    <row r="18" spans="1:24" x14ac:dyDescent="0.2">
      <c r="A18" s="7" t="s">
        <v>47</v>
      </c>
      <c r="B18" s="93" t="str">
        <f>'10er'!$L16</f>
        <v>SSV MARHOF</v>
      </c>
      <c r="C18" s="93"/>
      <c r="D18" s="93"/>
      <c r="E18" s="93"/>
      <c r="F18">
        <f t="shared" si="0"/>
        <v>0</v>
      </c>
      <c r="G18" t="e">
        <f t="shared" si="1"/>
        <v>#N/A</v>
      </c>
      <c r="H18" s="75">
        <f>SUM(IF(ISNUMBER(F18),F18,G18),'R 1'!H18)</f>
        <v>0</v>
      </c>
      <c r="J18">
        <f t="shared" si="2"/>
        <v>0</v>
      </c>
      <c r="K18" s="68" t="e">
        <f t="shared" si="3"/>
        <v>#N/A</v>
      </c>
      <c r="L18" s="75">
        <f>SUM(IF(ISNUMBER(J18),J18,K18),'R 1'!L18)</f>
        <v>0</v>
      </c>
      <c r="M18" s="8"/>
      <c r="N18">
        <f t="shared" si="4"/>
        <v>0</v>
      </c>
      <c r="O18" s="68" t="e">
        <f t="shared" si="5"/>
        <v>#N/A</v>
      </c>
      <c r="P18" s="69">
        <f t="shared" si="6"/>
        <v>0</v>
      </c>
      <c r="R18">
        <f t="shared" si="7"/>
        <v>0</v>
      </c>
      <c r="S18" s="68" t="e">
        <f t="shared" si="8"/>
        <v>#N/A</v>
      </c>
      <c r="T18" s="69">
        <f t="shared" si="9"/>
        <v>0</v>
      </c>
      <c r="V18" s="69">
        <f t="shared" si="10"/>
        <v>0</v>
      </c>
      <c r="X18" s="75">
        <f>SUM('R 1'!X18,V18)</f>
        <v>0</v>
      </c>
    </row>
    <row r="19" spans="1:24" x14ac:dyDescent="0.2">
      <c r="A19" s="7" t="s">
        <v>41</v>
      </c>
      <c r="B19" s="93" t="str">
        <f>'10er'!$L17</f>
        <v>ESV ST.JOSEF I</v>
      </c>
      <c r="C19" s="93"/>
      <c r="D19" s="93"/>
      <c r="E19" s="93"/>
      <c r="F19">
        <f t="shared" si="0"/>
        <v>0</v>
      </c>
      <c r="G19" t="e">
        <f t="shared" si="1"/>
        <v>#N/A</v>
      </c>
      <c r="H19" s="75">
        <f>SUM(IF(ISNUMBER(F19),F19,G19),'R 1'!H19)</f>
        <v>0</v>
      </c>
      <c r="J19">
        <f t="shared" si="2"/>
        <v>0</v>
      </c>
      <c r="K19" s="68" t="e">
        <f t="shared" si="3"/>
        <v>#N/A</v>
      </c>
      <c r="L19" s="75">
        <f>SUM(IF(ISNUMBER(J19),J19,K19),'R 1'!L19)</f>
        <v>0</v>
      </c>
      <c r="M19" s="8"/>
      <c r="N19">
        <f t="shared" si="4"/>
        <v>0</v>
      </c>
      <c r="O19" s="68" t="e">
        <f t="shared" si="5"/>
        <v>#N/A</v>
      </c>
      <c r="P19" s="69">
        <f t="shared" si="6"/>
        <v>0</v>
      </c>
      <c r="R19">
        <f t="shared" si="7"/>
        <v>0</v>
      </c>
      <c r="S19" s="68" t="e">
        <f t="shared" si="8"/>
        <v>#N/A</v>
      </c>
      <c r="T19" s="69">
        <f t="shared" si="9"/>
        <v>0</v>
      </c>
      <c r="V19" s="69">
        <f t="shared" si="10"/>
        <v>0</v>
      </c>
      <c r="X19" s="75">
        <f>SUM('R 1'!X19,V19)</f>
        <v>0</v>
      </c>
    </row>
    <row r="20" spans="1:24" x14ac:dyDescent="0.2">
      <c r="A20" s="7" t="s">
        <v>36</v>
      </c>
      <c r="B20" s="93" t="str">
        <f>'10er'!$L18</f>
        <v>ESV WIESELSDORF I</v>
      </c>
      <c r="C20" s="93"/>
      <c r="D20" s="93"/>
      <c r="E20" s="93"/>
      <c r="F20">
        <f t="shared" si="0"/>
        <v>0</v>
      </c>
      <c r="G20" t="e">
        <f t="shared" si="1"/>
        <v>#N/A</v>
      </c>
      <c r="H20" s="75">
        <f>SUM(IF(ISNUMBER(F20),F20,G20),'R 1'!H20)</f>
        <v>0</v>
      </c>
      <c r="J20">
        <f t="shared" si="2"/>
        <v>0</v>
      </c>
      <c r="K20" s="68" t="e">
        <f t="shared" si="3"/>
        <v>#N/A</v>
      </c>
      <c r="L20" s="75">
        <f>SUM(IF(ISNUMBER(J20),J20,K20),'R 1'!L20)</f>
        <v>0</v>
      </c>
      <c r="M20" s="8"/>
      <c r="N20">
        <f t="shared" si="4"/>
        <v>0</v>
      </c>
      <c r="O20" s="68" t="e">
        <f t="shared" si="5"/>
        <v>#N/A</v>
      </c>
      <c r="P20" s="69">
        <f t="shared" si="6"/>
        <v>0</v>
      </c>
      <c r="R20">
        <f t="shared" si="7"/>
        <v>0</v>
      </c>
      <c r="S20" s="68" t="e">
        <f t="shared" si="8"/>
        <v>#N/A</v>
      </c>
      <c r="T20" s="69">
        <f t="shared" si="9"/>
        <v>0</v>
      </c>
      <c r="V20" s="69">
        <f t="shared" si="10"/>
        <v>0</v>
      </c>
      <c r="X20" s="75">
        <f>SUM('R 1'!X20,V20)</f>
        <v>0</v>
      </c>
    </row>
    <row r="21" spans="1:24" x14ac:dyDescent="0.2">
      <c r="A21" s="7" t="s">
        <v>43</v>
      </c>
      <c r="B21" s="93" t="str">
        <f>'10er'!$L19</f>
        <v>ESV LANNACH II</v>
      </c>
      <c r="C21" s="93"/>
      <c r="D21" s="93"/>
      <c r="E21" s="93"/>
      <c r="F21">
        <f t="shared" si="0"/>
        <v>0</v>
      </c>
      <c r="G21" t="e">
        <f t="shared" si="1"/>
        <v>#N/A</v>
      </c>
      <c r="H21" s="75">
        <f>SUM(IF(ISNUMBER(F21),F21,G21),'R 1'!H21)</f>
        <v>0</v>
      </c>
      <c r="J21">
        <f t="shared" si="2"/>
        <v>0</v>
      </c>
      <c r="K21" s="68" t="e">
        <f t="shared" si="3"/>
        <v>#N/A</v>
      </c>
      <c r="L21" s="75">
        <f>SUM(IF(ISNUMBER(J21),J21,K21),'R 1'!L21)</f>
        <v>0</v>
      </c>
      <c r="M21" s="8"/>
      <c r="N21">
        <f t="shared" si="4"/>
        <v>0</v>
      </c>
      <c r="O21" s="68" t="e">
        <f t="shared" si="5"/>
        <v>#N/A</v>
      </c>
      <c r="P21" s="69">
        <f t="shared" si="6"/>
        <v>0</v>
      </c>
      <c r="R21">
        <f t="shared" si="7"/>
        <v>0</v>
      </c>
      <c r="S21" s="68" t="e">
        <f t="shared" si="8"/>
        <v>#N/A</v>
      </c>
      <c r="T21" s="69">
        <f t="shared" si="9"/>
        <v>0</v>
      </c>
      <c r="V21" s="69">
        <f t="shared" si="10"/>
        <v>0</v>
      </c>
      <c r="X21" s="75">
        <f>SUM('R 1'!X21,V21)</f>
        <v>0</v>
      </c>
    </row>
    <row r="22" spans="1:24" x14ac:dyDescent="0.2">
      <c r="B22" s="96"/>
      <c r="C22" s="96"/>
      <c r="D22" s="96"/>
      <c r="E22" s="96"/>
    </row>
  </sheetData>
  <mergeCells count="22">
    <mergeCell ref="B22:E22"/>
    <mergeCell ref="B16:E16"/>
    <mergeCell ref="B17:E17"/>
    <mergeCell ref="B18:E18"/>
    <mergeCell ref="B19:E19"/>
    <mergeCell ref="B20:E20"/>
    <mergeCell ref="B21:E21"/>
    <mergeCell ref="F4:H4"/>
    <mergeCell ref="J4:L4"/>
    <mergeCell ref="C4:D4"/>
    <mergeCell ref="B12:E12"/>
    <mergeCell ref="B15:E15"/>
    <mergeCell ref="A4:B4"/>
    <mergeCell ref="A5:B5"/>
    <mergeCell ref="A6:B6"/>
    <mergeCell ref="A7:B7"/>
    <mergeCell ref="A8:B8"/>
    <mergeCell ref="A9:B9"/>
    <mergeCell ref="A11:B11"/>
    <mergeCell ref="B13:E13"/>
    <mergeCell ref="F11:M11"/>
    <mergeCell ref="B14:E1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X22"/>
  <sheetViews>
    <sheetView topLeftCell="C1" workbookViewId="0">
      <selection activeCell="L5" sqref="L5:L9"/>
    </sheetView>
  </sheetViews>
  <sheetFormatPr baseColWidth="10" defaultColWidth="10.7109375" defaultRowHeight="12.75" x14ac:dyDescent="0.2"/>
  <cols>
    <col min="1" max="1" width="3.7109375" customWidth="1"/>
    <col min="2" max="2" width="17.28515625" customWidth="1"/>
    <col min="3" max="3" width="1.7109375" customWidth="1"/>
    <col min="4" max="4" width="21" customWidth="1"/>
    <col min="6" max="16" width="8.140625" customWidth="1"/>
    <col min="18" max="18" width="4.5703125" bestFit="1" customWidth="1"/>
    <col min="19" max="19" width="5.5703125" bestFit="1" customWidth="1"/>
    <col min="20" max="20" width="3" bestFit="1" customWidth="1"/>
  </cols>
  <sheetData>
    <row r="4" spans="1:24" ht="15.75" x14ac:dyDescent="0.25">
      <c r="A4" s="95" t="s">
        <v>3</v>
      </c>
      <c r="B4" s="95"/>
      <c r="C4" s="91">
        <f>'10er'!$C$26-7</f>
        <v>44092</v>
      </c>
      <c r="D4" s="91"/>
      <c r="F4" s="89" t="s">
        <v>58</v>
      </c>
      <c r="G4" s="89"/>
      <c r="H4" s="89"/>
      <c r="J4" s="89" t="s">
        <v>61</v>
      </c>
      <c r="K4" s="89"/>
      <c r="L4" s="89"/>
    </row>
    <row r="5" spans="1:24" ht="15.75" x14ac:dyDescent="0.25">
      <c r="A5" s="92" t="str">
        <f>'10er'!$B20</f>
        <v>ESV SCHLIEB</v>
      </c>
      <c r="B5" s="92"/>
      <c r="C5" s="2" t="s">
        <v>0</v>
      </c>
      <c r="D5" s="3" t="str">
        <f>'10er'!$D20</f>
        <v>ESV ST.JOSEF I</v>
      </c>
      <c r="F5">
        <v>0</v>
      </c>
      <c r="G5" t="s">
        <v>57</v>
      </c>
      <c r="H5">
        <v>0</v>
      </c>
      <c r="J5">
        <v>0</v>
      </c>
      <c r="K5" t="s">
        <v>57</v>
      </c>
      <c r="L5">
        <v>0</v>
      </c>
    </row>
    <row r="6" spans="1:24" ht="15.75" x14ac:dyDescent="0.25">
      <c r="A6" s="92" t="str">
        <f>'10er'!$B21</f>
        <v>ESV STAINZTAL</v>
      </c>
      <c r="B6" s="92"/>
      <c r="C6" s="2" t="s">
        <v>0</v>
      </c>
      <c r="D6" s="66" t="str">
        <f>'10er'!$D21</f>
        <v>SSV MARHOF</v>
      </c>
      <c r="F6">
        <v>0</v>
      </c>
      <c r="G6" t="s">
        <v>57</v>
      </c>
      <c r="H6">
        <v>0</v>
      </c>
      <c r="J6">
        <v>0</v>
      </c>
      <c r="K6" t="s">
        <v>57</v>
      </c>
      <c r="L6">
        <v>0</v>
      </c>
    </row>
    <row r="7" spans="1:24" ht="15.75" x14ac:dyDescent="0.25">
      <c r="A7" s="92" t="str">
        <f>'10er'!$B22</f>
        <v>ESV RASSACH</v>
      </c>
      <c r="B7" s="92"/>
      <c r="C7" s="2" t="s">
        <v>0</v>
      </c>
      <c r="D7" s="66" t="str">
        <f>'10er'!$D22</f>
        <v>ESV LANNACH II</v>
      </c>
      <c r="F7">
        <v>0</v>
      </c>
      <c r="G7" t="s">
        <v>57</v>
      </c>
      <c r="H7">
        <v>0</v>
      </c>
      <c r="J7">
        <v>0</v>
      </c>
      <c r="K7" t="s">
        <v>57</v>
      </c>
      <c r="L7">
        <v>0</v>
      </c>
    </row>
    <row r="8" spans="1:24" ht="15.75" x14ac:dyDescent="0.25">
      <c r="A8" s="92" t="str">
        <f>'10er'!$B23</f>
        <v>DSC KAIJO</v>
      </c>
      <c r="B8" s="92"/>
      <c r="C8" s="2" t="s">
        <v>0</v>
      </c>
      <c r="D8" s="66" t="str">
        <f>'10er'!$D23</f>
        <v>ESV LANNACH I</v>
      </c>
      <c r="F8">
        <v>0</v>
      </c>
      <c r="G8" t="s">
        <v>57</v>
      </c>
      <c r="H8">
        <v>0</v>
      </c>
      <c r="J8">
        <v>0</v>
      </c>
      <c r="K8" t="s">
        <v>57</v>
      </c>
      <c r="L8">
        <v>0</v>
      </c>
    </row>
    <row r="9" spans="1:24" ht="15.75" x14ac:dyDescent="0.25">
      <c r="A9" s="92" t="str">
        <f>'10er'!$B24</f>
        <v>DSC FELLNER</v>
      </c>
      <c r="B9" s="92"/>
      <c r="C9" s="2" t="s">
        <v>0</v>
      </c>
      <c r="D9" s="66" t="str">
        <f>'10er'!$D24</f>
        <v>ESV WIESELSDORF I</v>
      </c>
      <c r="F9">
        <v>0</v>
      </c>
      <c r="G9" t="s">
        <v>57</v>
      </c>
      <c r="H9">
        <v>0</v>
      </c>
      <c r="J9">
        <v>0</v>
      </c>
      <c r="K9" t="s">
        <v>57</v>
      </c>
      <c r="L9">
        <v>0</v>
      </c>
    </row>
    <row r="10" spans="1:24" ht="15.75" customHeight="1" x14ac:dyDescent="0.2"/>
    <row r="11" spans="1:24" x14ac:dyDescent="0.2">
      <c r="A11" s="94" t="str">
        <f>'R 1'!$A$11:$B$11</f>
        <v>Tabelle Gruppe</v>
      </c>
      <c r="B11" s="94"/>
      <c r="F11" s="90" t="s">
        <v>59</v>
      </c>
      <c r="G11" s="90"/>
      <c r="H11" s="90"/>
      <c r="I11" s="90"/>
      <c r="J11" s="90"/>
      <c r="K11" s="90"/>
      <c r="L11" s="90"/>
      <c r="M11" s="90"/>
      <c r="N11" s="70" t="s">
        <v>90</v>
      </c>
      <c r="O11" s="70"/>
      <c r="P11" s="70"/>
      <c r="Q11" s="70"/>
      <c r="R11" s="70"/>
      <c r="S11" s="70"/>
      <c r="T11" s="70"/>
      <c r="U11" s="70"/>
      <c r="V11" s="71" t="s">
        <v>91</v>
      </c>
      <c r="X11" s="69" t="s">
        <v>92</v>
      </c>
    </row>
    <row r="12" spans="1:24" ht="18" customHeight="1" x14ac:dyDescent="0.2">
      <c r="A12" s="7" t="s">
        <v>34</v>
      </c>
      <c r="B12" s="93" t="str">
        <f>'10er'!$L10</f>
        <v>ESV LANNACH I</v>
      </c>
      <c r="C12" s="93"/>
      <c r="D12" s="93"/>
      <c r="E12" s="93"/>
      <c r="F12" t="e">
        <f>VLOOKUP(B12,$A$5:$F$9,6,FALSE)</f>
        <v>#N/A</v>
      </c>
      <c r="G12" s="68">
        <f>VLOOKUP(B12,$D$5:$H$9,5,FALSE)</f>
        <v>0</v>
      </c>
      <c r="H12" s="75">
        <f>SUM(IF(ISNUMBER(F12),F12,G12),'R 2'!H12)</f>
        <v>0</v>
      </c>
      <c r="J12" t="e">
        <f>VLOOKUP(B12,$A$5:$H$9,8,FALSE)</f>
        <v>#N/A</v>
      </c>
      <c r="K12" s="68">
        <f>VLOOKUP(B12,$D$5:$H$9,3,FALSE)</f>
        <v>0</v>
      </c>
      <c r="L12" s="75">
        <f>SUM(IF(ISNUMBER(J12),J12,K12),'R 2'!L12)</f>
        <v>0</v>
      </c>
      <c r="M12" s="65"/>
      <c r="N12" t="e">
        <f>VLOOKUP(B12,$A$5:$J$9,10,FALSE)</f>
        <v>#N/A</v>
      </c>
      <c r="O12" s="68">
        <f>VLOOKUP(B12,$D$5:$L$9,9,FALSE)</f>
        <v>0</v>
      </c>
      <c r="P12" s="69">
        <f>IF(ISNUMBER(N12),N12,O12)</f>
        <v>0</v>
      </c>
      <c r="R12" t="e">
        <f>VLOOKUP(B12,$A$5:$L$9,12,FALSE)</f>
        <v>#N/A</v>
      </c>
      <c r="S12" s="68">
        <f>VLOOKUP(B12,$D$5:$J$9,7,FALSE)</f>
        <v>0</v>
      </c>
      <c r="T12" s="69">
        <f>(IF(ISNUMBER(R12),R12,S12))</f>
        <v>0</v>
      </c>
      <c r="V12" s="69">
        <f>P12-T12</f>
        <v>0</v>
      </c>
      <c r="X12" s="75">
        <f>SUM('R 2'!X12,V12)</f>
        <v>0</v>
      </c>
    </row>
    <row r="13" spans="1:24" x14ac:dyDescent="0.2">
      <c r="A13" s="7" t="s">
        <v>38</v>
      </c>
      <c r="B13" s="93" t="str">
        <f>'10er'!$L11</f>
        <v>ESV RASSACH</v>
      </c>
      <c r="C13" s="93"/>
      <c r="D13" s="93"/>
      <c r="E13" s="93"/>
      <c r="F13">
        <f t="shared" ref="F13:F21" si="0">VLOOKUP(B13,$A$5:$F$9,6,FALSE)</f>
        <v>0</v>
      </c>
      <c r="G13" t="e">
        <f t="shared" ref="G13:G21" si="1">VLOOKUP(B13,$D$5:$H$9,5,FALSE)</f>
        <v>#N/A</v>
      </c>
      <c r="H13" s="75">
        <f>SUM(IF(ISNUMBER(F13),F13,G13),'R 2'!H13)</f>
        <v>0</v>
      </c>
      <c r="J13">
        <f t="shared" ref="J13:J21" si="2">VLOOKUP(B13,$A$5:$H$9,8,FALSE)</f>
        <v>0</v>
      </c>
      <c r="K13" s="68" t="e">
        <f t="shared" ref="K13:K21" si="3">VLOOKUP(B13,$D$5:$H$9,3,FALSE)</f>
        <v>#N/A</v>
      </c>
      <c r="L13" s="75">
        <f>SUM(IF(ISNUMBER(J13),J13,K13),'R 2'!L13)</f>
        <v>0</v>
      </c>
      <c r="M13" s="65"/>
      <c r="N13">
        <f t="shared" ref="N13:N21" si="4">VLOOKUP(B13,$A$5:$J$9,10,FALSE)</f>
        <v>0</v>
      </c>
      <c r="O13" s="68" t="e">
        <f t="shared" ref="O13:O21" si="5">VLOOKUP(B13,$D$5:$L$9,9,FALSE)</f>
        <v>#N/A</v>
      </c>
      <c r="P13" s="69">
        <f t="shared" ref="P13:P21" si="6">IF(ISNUMBER(N13),N13,O13)</f>
        <v>0</v>
      </c>
      <c r="R13">
        <f t="shared" ref="R13:R21" si="7">VLOOKUP(B13,$A$5:$L$9,12,FALSE)</f>
        <v>0</v>
      </c>
      <c r="S13" s="68" t="e">
        <f t="shared" ref="S13:S21" si="8">VLOOKUP(B13,$D$5:$J$9,7,FALSE)</f>
        <v>#N/A</v>
      </c>
      <c r="T13" s="69">
        <f t="shared" ref="T13:T21" si="9">(IF(ISNUMBER(R13),R13,S13))</f>
        <v>0</v>
      </c>
      <c r="V13" s="69">
        <f t="shared" ref="V13:V21" si="10">P13-T13</f>
        <v>0</v>
      </c>
      <c r="X13" s="75">
        <f>SUM('R 2'!X13,V13)</f>
        <v>0</v>
      </c>
    </row>
    <row r="14" spans="1:24" x14ac:dyDescent="0.2">
      <c r="A14" s="7" t="s">
        <v>40</v>
      </c>
      <c r="B14" s="93" t="str">
        <f>'10er'!$L12</f>
        <v>DSC KAIJO</v>
      </c>
      <c r="C14" s="93"/>
      <c r="D14" s="93"/>
      <c r="E14" s="93"/>
      <c r="F14">
        <f t="shared" si="0"/>
        <v>0</v>
      </c>
      <c r="G14" t="e">
        <f t="shared" si="1"/>
        <v>#N/A</v>
      </c>
      <c r="H14" s="75">
        <f>SUM(IF(ISNUMBER(F14),F14,G14),'R 2'!H14)</f>
        <v>0</v>
      </c>
      <c r="J14">
        <f t="shared" si="2"/>
        <v>0</v>
      </c>
      <c r="K14" s="68" t="e">
        <f t="shared" si="3"/>
        <v>#N/A</v>
      </c>
      <c r="L14" s="75">
        <f>SUM(IF(ISNUMBER(J14),J14,K14),'R 2'!L14)</f>
        <v>0</v>
      </c>
      <c r="M14" s="9"/>
      <c r="N14">
        <f t="shared" si="4"/>
        <v>0</v>
      </c>
      <c r="O14" s="68" t="e">
        <f t="shared" si="5"/>
        <v>#N/A</v>
      </c>
      <c r="P14" s="69">
        <f t="shared" si="6"/>
        <v>0</v>
      </c>
      <c r="R14">
        <f t="shared" si="7"/>
        <v>0</v>
      </c>
      <c r="S14" s="68" t="e">
        <f t="shared" si="8"/>
        <v>#N/A</v>
      </c>
      <c r="T14" s="69">
        <f t="shared" si="9"/>
        <v>0</v>
      </c>
      <c r="V14" s="69">
        <f t="shared" si="10"/>
        <v>0</v>
      </c>
      <c r="X14" s="75">
        <f>SUM('R 2'!X14,V14)</f>
        <v>0</v>
      </c>
    </row>
    <row r="15" spans="1:24" x14ac:dyDescent="0.2">
      <c r="A15" s="7" t="s">
        <v>42</v>
      </c>
      <c r="B15" s="93" t="str">
        <f>'10er'!$L13</f>
        <v>DSC FELLNER</v>
      </c>
      <c r="C15" s="93"/>
      <c r="D15" s="93"/>
      <c r="E15" s="93"/>
      <c r="F15">
        <f t="shared" si="0"/>
        <v>0</v>
      </c>
      <c r="G15" t="e">
        <f t="shared" si="1"/>
        <v>#N/A</v>
      </c>
      <c r="H15" s="75">
        <f>SUM(IF(ISNUMBER(F15),F15,G15),'R 2'!H15)</f>
        <v>0</v>
      </c>
      <c r="J15">
        <f t="shared" si="2"/>
        <v>0</v>
      </c>
      <c r="K15" s="68" t="e">
        <f t="shared" si="3"/>
        <v>#N/A</v>
      </c>
      <c r="L15" s="75">
        <f>SUM(IF(ISNUMBER(J15),J15,K15),'R 2'!L15)</f>
        <v>0</v>
      </c>
      <c r="M15" s="9"/>
      <c r="N15">
        <f t="shared" si="4"/>
        <v>0</v>
      </c>
      <c r="O15" s="68" t="e">
        <f t="shared" si="5"/>
        <v>#N/A</v>
      </c>
      <c r="P15" s="69">
        <f t="shared" si="6"/>
        <v>0</v>
      </c>
      <c r="R15">
        <f t="shared" si="7"/>
        <v>0</v>
      </c>
      <c r="S15" s="68" t="e">
        <f t="shared" si="8"/>
        <v>#N/A</v>
      </c>
      <c r="T15" s="69">
        <f t="shared" si="9"/>
        <v>0</v>
      </c>
      <c r="V15" s="69">
        <f t="shared" si="10"/>
        <v>0</v>
      </c>
      <c r="X15" s="75">
        <f>SUM('R 2'!X15,V15)</f>
        <v>0</v>
      </c>
    </row>
    <row r="16" spans="1:24" x14ac:dyDescent="0.2">
      <c r="A16" s="7" t="s">
        <v>44</v>
      </c>
      <c r="B16" s="93" t="str">
        <f>'10er'!$L14</f>
        <v>ESV SCHLIEB</v>
      </c>
      <c r="C16" s="93"/>
      <c r="D16" s="93"/>
      <c r="E16" s="93"/>
      <c r="F16">
        <f t="shared" si="0"/>
        <v>0</v>
      </c>
      <c r="G16" t="e">
        <f t="shared" si="1"/>
        <v>#N/A</v>
      </c>
      <c r="H16" s="75">
        <f>SUM(IF(ISNUMBER(F16),F16,G16),'R 2'!H16)</f>
        <v>0</v>
      </c>
      <c r="J16">
        <f t="shared" si="2"/>
        <v>0</v>
      </c>
      <c r="K16" s="68" t="e">
        <f t="shared" si="3"/>
        <v>#N/A</v>
      </c>
      <c r="L16" s="75">
        <f>SUM(IF(ISNUMBER(J16),J16,K16),'R 2'!L16)</f>
        <v>0</v>
      </c>
      <c r="M16" s="9"/>
      <c r="N16">
        <f t="shared" si="4"/>
        <v>0</v>
      </c>
      <c r="O16" s="68" t="e">
        <f t="shared" si="5"/>
        <v>#N/A</v>
      </c>
      <c r="P16" s="69">
        <f t="shared" si="6"/>
        <v>0</v>
      </c>
      <c r="R16">
        <f t="shared" si="7"/>
        <v>0</v>
      </c>
      <c r="S16" s="68" t="e">
        <f t="shared" si="8"/>
        <v>#N/A</v>
      </c>
      <c r="T16" s="69">
        <f t="shared" si="9"/>
        <v>0</v>
      </c>
      <c r="V16" s="69">
        <f t="shared" si="10"/>
        <v>0</v>
      </c>
      <c r="X16" s="75">
        <f>SUM('R 2'!X16,V16)</f>
        <v>0</v>
      </c>
    </row>
    <row r="17" spans="1:24" x14ac:dyDescent="0.2">
      <c r="A17" s="7" t="s">
        <v>46</v>
      </c>
      <c r="B17" s="93" t="str">
        <f>'10er'!$L15</f>
        <v>ESV STAINZTAL</v>
      </c>
      <c r="C17" s="93"/>
      <c r="D17" s="93"/>
      <c r="E17" s="93"/>
      <c r="F17">
        <f t="shared" si="0"/>
        <v>0</v>
      </c>
      <c r="G17" t="e">
        <f t="shared" si="1"/>
        <v>#N/A</v>
      </c>
      <c r="H17" s="75">
        <f>SUM(IF(ISNUMBER(F17),F17,G17),'R 2'!H17)</f>
        <v>0</v>
      </c>
      <c r="J17">
        <f t="shared" si="2"/>
        <v>0</v>
      </c>
      <c r="K17" s="68" t="e">
        <f t="shared" si="3"/>
        <v>#N/A</v>
      </c>
      <c r="L17" s="75">
        <f>SUM(IF(ISNUMBER(J17),J17,K17),'R 2'!L17)</f>
        <v>0</v>
      </c>
      <c r="M17" s="9"/>
      <c r="N17">
        <f t="shared" si="4"/>
        <v>0</v>
      </c>
      <c r="O17" s="68" t="e">
        <f t="shared" si="5"/>
        <v>#N/A</v>
      </c>
      <c r="P17" s="69">
        <f t="shared" si="6"/>
        <v>0</v>
      </c>
      <c r="R17">
        <f t="shared" si="7"/>
        <v>0</v>
      </c>
      <c r="S17" s="68" t="e">
        <f t="shared" si="8"/>
        <v>#N/A</v>
      </c>
      <c r="T17" s="69">
        <f t="shared" si="9"/>
        <v>0</v>
      </c>
      <c r="V17" s="69">
        <f t="shared" si="10"/>
        <v>0</v>
      </c>
      <c r="X17" s="75">
        <f>SUM('R 2'!X17,V17)</f>
        <v>0</v>
      </c>
    </row>
    <row r="18" spans="1:24" x14ac:dyDescent="0.2">
      <c r="A18" s="7" t="s">
        <v>47</v>
      </c>
      <c r="B18" s="93" t="str">
        <f>'10er'!$L16</f>
        <v>SSV MARHOF</v>
      </c>
      <c r="C18" s="93"/>
      <c r="D18" s="93"/>
      <c r="E18" s="93"/>
      <c r="F18" t="e">
        <f t="shared" si="0"/>
        <v>#N/A</v>
      </c>
      <c r="G18">
        <f t="shared" si="1"/>
        <v>0</v>
      </c>
      <c r="H18" s="75">
        <f>SUM(IF(ISNUMBER(F18),F18,G18),'R 2'!H18)</f>
        <v>0</v>
      </c>
      <c r="J18" t="e">
        <f t="shared" si="2"/>
        <v>#N/A</v>
      </c>
      <c r="K18" s="68">
        <f t="shared" si="3"/>
        <v>0</v>
      </c>
      <c r="L18" s="75">
        <f>SUM(IF(ISNUMBER(J18),J18,K18),'R 2'!L18)</f>
        <v>0</v>
      </c>
      <c r="M18" s="65"/>
      <c r="N18" t="e">
        <f t="shared" si="4"/>
        <v>#N/A</v>
      </c>
      <c r="O18" s="68">
        <f t="shared" si="5"/>
        <v>0</v>
      </c>
      <c r="P18" s="69">
        <f t="shared" si="6"/>
        <v>0</v>
      </c>
      <c r="R18" t="e">
        <f t="shared" si="7"/>
        <v>#N/A</v>
      </c>
      <c r="S18" s="68">
        <f t="shared" si="8"/>
        <v>0</v>
      </c>
      <c r="T18" s="69">
        <f t="shared" si="9"/>
        <v>0</v>
      </c>
      <c r="V18" s="69">
        <f t="shared" si="10"/>
        <v>0</v>
      </c>
      <c r="X18" s="75">
        <f>SUM('R 2'!X18,V18)</f>
        <v>0</v>
      </c>
    </row>
    <row r="19" spans="1:24" x14ac:dyDescent="0.2">
      <c r="A19" s="7" t="s">
        <v>41</v>
      </c>
      <c r="B19" s="93" t="str">
        <f>'10er'!$L17</f>
        <v>ESV ST.JOSEF I</v>
      </c>
      <c r="C19" s="93"/>
      <c r="D19" s="93"/>
      <c r="E19" s="93"/>
      <c r="F19" t="e">
        <f t="shared" si="0"/>
        <v>#N/A</v>
      </c>
      <c r="G19">
        <f t="shared" si="1"/>
        <v>0</v>
      </c>
      <c r="H19" s="75">
        <f>SUM(IF(ISNUMBER(F19),F19,G19),'R 2'!H19)</f>
        <v>0</v>
      </c>
      <c r="J19" t="e">
        <f t="shared" si="2"/>
        <v>#N/A</v>
      </c>
      <c r="K19" s="68">
        <f t="shared" si="3"/>
        <v>0</v>
      </c>
      <c r="L19" s="75">
        <f>SUM(IF(ISNUMBER(J19),J19,K19),'R 2'!L19)</f>
        <v>0</v>
      </c>
      <c r="M19" s="65"/>
      <c r="N19" t="e">
        <f t="shared" si="4"/>
        <v>#N/A</v>
      </c>
      <c r="O19" s="68">
        <f t="shared" si="5"/>
        <v>0</v>
      </c>
      <c r="P19" s="69">
        <f t="shared" si="6"/>
        <v>0</v>
      </c>
      <c r="R19" t="e">
        <f t="shared" si="7"/>
        <v>#N/A</v>
      </c>
      <c r="S19" s="68">
        <f t="shared" si="8"/>
        <v>0</v>
      </c>
      <c r="T19" s="69">
        <f t="shared" si="9"/>
        <v>0</v>
      </c>
      <c r="V19" s="69">
        <f t="shared" si="10"/>
        <v>0</v>
      </c>
      <c r="X19" s="75">
        <f>SUM('R 2'!X19,V19)</f>
        <v>0</v>
      </c>
    </row>
    <row r="20" spans="1:24" x14ac:dyDescent="0.2">
      <c r="A20" s="7" t="s">
        <v>36</v>
      </c>
      <c r="B20" s="93" t="str">
        <f>'10er'!$L18</f>
        <v>ESV WIESELSDORF I</v>
      </c>
      <c r="C20" s="93"/>
      <c r="D20" s="93"/>
      <c r="E20" s="93"/>
      <c r="F20" t="e">
        <f t="shared" si="0"/>
        <v>#N/A</v>
      </c>
      <c r="G20">
        <f t="shared" si="1"/>
        <v>0</v>
      </c>
      <c r="H20" s="75">
        <f>SUM(IF(ISNUMBER(F20),F20,G20),'R 2'!H20)</f>
        <v>0</v>
      </c>
      <c r="J20" t="e">
        <f t="shared" si="2"/>
        <v>#N/A</v>
      </c>
      <c r="K20" s="68">
        <f t="shared" si="3"/>
        <v>0</v>
      </c>
      <c r="L20" s="75">
        <f>SUM(IF(ISNUMBER(J20),J20,K20),'R 2'!L20)</f>
        <v>0</v>
      </c>
      <c r="M20" s="65"/>
      <c r="N20" t="e">
        <f t="shared" si="4"/>
        <v>#N/A</v>
      </c>
      <c r="O20" s="68">
        <f t="shared" si="5"/>
        <v>0</v>
      </c>
      <c r="P20" s="69">
        <f t="shared" si="6"/>
        <v>0</v>
      </c>
      <c r="R20" t="e">
        <f t="shared" si="7"/>
        <v>#N/A</v>
      </c>
      <c r="S20" s="68">
        <f t="shared" si="8"/>
        <v>0</v>
      </c>
      <c r="T20" s="69">
        <f t="shared" si="9"/>
        <v>0</v>
      </c>
      <c r="V20" s="69">
        <f t="shared" si="10"/>
        <v>0</v>
      </c>
      <c r="X20" s="75">
        <f>SUM('R 2'!X20,V20)</f>
        <v>0</v>
      </c>
    </row>
    <row r="21" spans="1:24" x14ac:dyDescent="0.2">
      <c r="A21" s="7" t="s">
        <v>43</v>
      </c>
      <c r="B21" s="93" t="str">
        <f>'10er'!$L19</f>
        <v>ESV LANNACH II</v>
      </c>
      <c r="C21" s="93"/>
      <c r="D21" s="93"/>
      <c r="E21" s="93"/>
      <c r="F21" t="e">
        <f t="shared" si="0"/>
        <v>#N/A</v>
      </c>
      <c r="G21">
        <f t="shared" si="1"/>
        <v>0</v>
      </c>
      <c r="H21" s="75">
        <f>SUM(IF(ISNUMBER(F21),F21,G21),'R 2'!H21)</f>
        <v>0</v>
      </c>
      <c r="J21" t="e">
        <f t="shared" si="2"/>
        <v>#N/A</v>
      </c>
      <c r="K21" s="68">
        <f t="shared" si="3"/>
        <v>0</v>
      </c>
      <c r="L21" s="75">
        <f>SUM(IF(ISNUMBER(J21),J21,K21),'R 2'!L21)</f>
        <v>0</v>
      </c>
      <c r="M21" s="65"/>
      <c r="N21" t="e">
        <f t="shared" si="4"/>
        <v>#N/A</v>
      </c>
      <c r="O21" s="68">
        <f t="shared" si="5"/>
        <v>0</v>
      </c>
      <c r="P21" s="69">
        <f t="shared" si="6"/>
        <v>0</v>
      </c>
      <c r="R21" t="e">
        <f t="shared" si="7"/>
        <v>#N/A</v>
      </c>
      <c r="S21" s="68">
        <f t="shared" si="8"/>
        <v>0</v>
      </c>
      <c r="T21" s="69">
        <f t="shared" si="9"/>
        <v>0</v>
      </c>
      <c r="V21" s="69">
        <f t="shared" si="10"/>
        <v>0</v>
      </c>
      <c r="X21" s="75">
        <f>SUM('R 2'!X21,V21)</f>
        <v>0</v>
      </c>
    </row>
    <row r="22" spans="1:24" x14ac:dyDescent="0.2">
      <c r="B22" s="96"/>
      <c r="C22" s="96"/>
      <c r="D22" s="96"/>
      <c r="E22" s="96"/>
    </row>
  </sheetData>
  <mergeCells count="22">
    <mergeCell ref="B12:E12"/>
    <mergeCell ref="B13:E13"/>
    <mergeCell ref="A11:B11"/>
    <mergeCell ref="B22:E22"/>
    <mergeCell ref="B14:E14"/>
    <mergeCell ref="B15:E15"/>
    <mergeCell ref="B16:E16"/>
    <mergeCell ref="B17:E17"/>
    <mergeCell ref="B18:E18"/>
    <mergeCell ref="B19:E19"/>
    <mergeCell ref="B20:E20"/>
    <mergeCell ref="B21:E21"/>
    <mergeCell ref="F11:M11"/>
    <mergeCell ref="A9:B9"/>
    <mergeCell ref="A4:B4"/>
    <mergeCell ref="A5:B5"/>
    <mergeCell ref="A6:B6"/>
    <mergeCell ref="A7:B7"/>
    <mergeCell ref="A8:B8"/>
    <mergeCell ref="C4:D4"/>
    <mergeCell ref="F4:H4"/>
    <mergeCell ref="J4:L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4:X22"/>
  <sheetViews>
    <sheetView topLeftCell="D1" workbookViewId="0">
      <selection activeCell="L5" sqref="L5:L9"/>
    </sheetView>
  </sheetViews>
  <sheetFormatPr baseColWidth="10" defaultColWidth="10.7109375" defaultRowHeight="12.75" x14ac:dyDescent="0.2"/>
  <cols>
    <col min="1" max="1" width="3.7109375" customWidth="1"/>
    <col min="2" max="2" width="17.28515625" customWidth="1"/>
    <col min="3" max="3" width="1.7109375" customWidth="1"/>
    <col min="4" max="4" width="20.28515625" customWidth="1"/>
    <col min="6" max="16" width="8.28515625" customWidth="1"/>
  </cols>
  <sheetData>
    <row r="4" spans="1:24" ht="15.75" x14ac:dyDescent="0.25">
      <c r="A4" s="95" t="s">
        <v>4</v>
      </c>
      <c r="B4" s="95"/>
      <c r="C4" s="91">
        <f>'10er'!$C$33-7</f>
        <v>44099</v>
      </c>
      <c r="D4" s="91"/>
      <c r="F4" s="89" t="s">
        <v>58</v>
      </c>
      <c r="G4" s="89"/>
      <c r="H4" s="89"/>
      <c r="J4" s="89" t="s">
        <v>61</v>
      </c>
      <c r="K4" s="89"/>
      <c r="L4" s="89"/>
    </row>
    <row r="5" spans="1:24" ht="15.75" x14ac:dyDescent="0.25">
      <c r="A5" s="92" t="str">
        <f>'10er'!$B27</f>
        <v>ESV LANNACH II</v>
      </c>
      <c r="B5" s="92"/>
      <c r="C5" s="2" t="s">
        <v>0</v>
      </c>
      <c r="D5" s="3" t="str">
        <f>'10er'!$D27</f>
        <v>SSV MARHOF</v>
      </c>
      <c r="F5">
        <v>0</v>
      </c>
      <c r="G5" t="s">
        <v>57</v>
      </c>
      <c r="H5">
        <v>0</v>
      </c>
      <c r="J5">
        <v>0</v>
      </c>
      <c r="K5" t="s">
        <v>57</v>
      </c>
      <c r="L5">
        <v>0</v>
      </c>
    </row>
    <row r="6" spans="1:24" ht="15.75" x14ac:dyDescent="0.25">
      <c r="A6" s="92" t="str">
        <f>'10er'!$B28</f>
        <v>ESV RASSACH</v>
      </c>
      <c r="B6" s="92"/>
      <c r="C6" s="2" t="s">
        <v>0</v>
      </c>
      <c r="D6" s="66" t="str">
        <f>'10er'!$D28</f>
        <v>DSC KAIJO</v>
      </c>
      <c r="F6">
        <v>0</v>
      </c>
      <c r="G6" t="s">
        <v>57</v>
      </c>
      <c r="H6">
        <v>0</v>
      </c>
      <c r="J6">
        <v>0</v>
      </c>
      <c r="K6" t="s">
        <v>57</v>
      </c>
      <c r="L6">
        <v>0</v>
      </c>
    </row>
    <row r="7" spans="1:24" ht="15.75" x14ac:dyDescent="0.25">
      <c r="A7" s="92" t="str">
        <f>'10er'!$B29</f>
        <v>ESV LANNACH I</v>
      </c>
      <c r="B7" s="92"/>
      <c r="C7" s="2" t="s">
        <v>0</v>
      </c>
      <c r="D7" s="66" t="str">
        <f>'10er'!$D29</f>
        <v>DSC FELLNER</v>
      </c>
      <c r="F7">
        <v>0</v>
      </c>
      <c r="G7" t="s">
        <v>57</v>
      </c>
      <c r="H7">
        <v>0</v>
      </c>
      <c r="J7">
        <v>0</v>
      </c>
      <c r="K7" t="s">
        <v>57</v>
      </c>
      <c r="L7">
        <v>0</v>
      </c>
    </row>
    <row r="8" spans="1:24" ht="15.75" x14ac:dyDescent="0.25">
      <c r="A8" s="92" t="str">
        <f>'10er'!$B30</f>
        <v>ESV WIESELSDORF I</v>
      </c>
      <c r="B8" s="92"/>
      <c r="C8" s="2" t="s">
        <v>0</v>
      </c>
      <c r="D8" s="66" t="str">
        <f>'10er'!$D30</f>
        <v>ESV SCHLIEB</v>
      </c>
      <c r="F8">
        <v>0</v>
      </c>
      <c r="G8" t="s">
        <v>57</v>
      </c>
      <c r="H8">
        <v>0</v>
      </c>
      <c r="J8">
        <v>0</v>
      </c>
      <c r="K8" t="s">
        <v>57</v>
      </c>
      <c r="L8">
        <v>0</v>
      </c>
    </row>
    <row r="9" spans="1:24" ht="15.75" x14ac:dyDescent="0.25">
      <c r="A9" s="92" t="str">
        <f>'10er'!$B31</f>
        <v>ESV ST.JOSEF I</v>
      </c>
      <c r="B9" s="92"/>
      <c r="C9" s="2" t="s">
        <v>0</v>
      </c>
      <c r="D9" s="66" t="str">
        <f>'10er'!$D31</f>
        <v>ESV STAINZTAL</v>
      </c>
      <c r="F9">
        <v>0</v>
      </c>
      <c r="G9" t="s">
        <v>57</v>
      </c>
      <c r="H9">
        <v>0</v>
      </c>
      <c r="J9">
        <v>0</v>
      </c>
      <c r="K9" t="s">
        <v>57</v>
      </c>
      <c r="L9">
        <v>0</v>
      </c>
    </row>
    <row r="10" spans="1:24" ht="15.75" customHeight="1" x14ac:dyDescent="0.2"/>
    <row r="11" spans="1:24" x14ac:dyDescent="0.2">
      <c r="A11" s="94" t="str">
        <f>'R 1'!$A$11:$B$11</f>
        <v>Tabelle Gruppe</v>
      </c>
      <c r="B11" s="94"/>
      <c r="F11" s="97" t="s">
        <v>59</v>
      </c>
      <c r="G11" s="97"/>
      <c r="H11" s="97"/>
      <c r="I11" s="97"/>
      <c r="J11" s="97"/>
      <c r="K11" s="97"/>
      <c r="L11" s="97"/>
      <c r="M11" s="97"/>
      <c r="N11" s="70" t="s">
        <v>90</v>
      </c>
      <c r="O11" s="70"/>
      <c r="P11" s="70"/>
      <c r="Q11" s="70"/>
      <c r="R11" s="70"/>
      <c r="S11" s="70"/>
      <c r="T11" s="70"/>
      <c r="U11" s="70"/>
      <c r="V11" s="71" t="s">
        <v>91</v>
      </c>
      <c r="X11" s="69" t="s">
        <v>92</v>
      </c>
    </row>
    <row r="12" spans="1:24" ht="18" customHeight="1" x14ac:dyDescent="0.2">
      <c r="A12" s="7" t="s">
        <v>34</v>
      </c>
      <c r="B12" s="93" t="str">
        <f>'10er'!$L10</f>
        <v>ESV LANNACH I</v>
      </c>
      <c r="C12" s="93"/>
      <c r="D12" s="93"/>
      <c r="E12" s="93"/>
      <c r="F12" s="78">
        <f>VLOOKUP(B12,$A$5:$F$9,6,FALSE)</f>
        <v>0</v>
      </c>
      <c r="G12" s="79" t="e">
        <f>VLOOKUP(B12,$D$5:$H$9,5,FALSE)</f>
        <v>#N/A</v>
      </c>
      <c r="H12" s="75">
        <f>SUM(IF(ISNUMBER(F12),F12,G12),'R 3'!H12)</f>
        <v>0</v>
      </c>
      <c r="I12" s="62"/>
      <c r="J12" s="78">
        <f>VLOOKUP(B12,$A$5:$H$9,8,FALSE)</f>
        <v>0</v>
      </c>
      <c r="K12" s="79" t="e">
        <f>VLOOKUP(B12,$D$5:$H$9,3,FALSE)</f>
        <v>#N/A</v>
      </c>
      <c r="L12" s="75">
        <f>SUM(IF(ISNUMBER(J12),J12,K12),'R 3'!L12)</f>
        <v>0</v>
      </c>
      <c r="M12" s="80"/>
      <c r="N12">
        <f>VLOOKUP(B12,$A$5:$J$9,10,FALSE)</f>
        <v>0</v>
      </c>
      <c r="O12" s="68" t="e">
        <f>VLOOKUP(B12,$D$5:$L$9,9,FALSE)</f>
        <v>#N/A</v>
      </c>
      <c r="P12" s="69">
        <f>IF(ISNUMBER(N12),N12,O12)</f>
        <v>0</v>
      </c>
      <c r="R12">
        <f>VLOOKUP(B12,$A$5:$L$9,12,FALSE)</f>
        <v>0</v>
      </c>
      <c r="S12" s="68" t="e">
        <f>VLOOKUP(B12,$D$5:$J$9,7,FALSE)</f>
        <v>#N/A</v>
      </c>
      <c r="T12" s="69">
        <f>(IF(ISNUMBER(R12),R12,S12))</f>
        <v>0</v>
      </c>
      <c r="V12" s="69">
        <f>P12-T12</f>
        <v>0</v>
      </c>
      <c r="X12" s="75">
        <f>SUM('R 3'!X12,V12)</f>
        <v>0</v>
      </c>
    </row>
    <row r="13" spans="1:24" x14ac:dyDescent="0.2">
      <c r="A13" s="7" t="s">
        <v>38</v>
      </c>
      <c r="B13" s="93" t="str">
        <f>'10er'!$L11</f>
        <v>ESV RASSACH</v>
      </c>
      <c r="C13" s="93"/>
      <c r="D13" s="93"/>
      <c r="E13" s="93"/>
      <c r="F13" s="78">
        <f t="shared" ref="F13:F21" si="0">VLOOKUP(B13,$A$5:$F$9,6,FALSE)</f>
        <v>0</v>
      </c>
      <c r="G13" s="78" t="e">
        <f t="shared" ref="G13:G21" si="1">VLOOKUP(B13,$D$5:$H$9,5,FALSE)</f>
        <v>#N/A</v>
      </c>
      <c r="H13" s="75">
        <f>SUM(IF(ISNUMBER(F13),F13,G13),'R 3'!H13)</f>
        <v>0</v>
      </c>
      <c r="I13" s="62"/>
      <c r="J13" s="78">
        <f t="shared" ref="J13:J21" si="2">VLOOKUP(B13,$A$5:$H$9,8,FALSE)</f>
        <v>0</v>
      </c>
      <c r="K13" s="79" t="e">
        <f t="shared" ref="K13:K21" si="3">VLOOKUP(B13,$D$5:$H$9,3,FALSE)</f>
        <v>#N/A</v>
      </c>
      <c r="L13" s="75">
        <f>SUM(IF(ISNUMBER(J13),J13,K13),'R 3'!L13)</f>
        <v>0</v>
      </c>
      <c r="M13" s="80"/>
      <c r="N13">
        <f t="shared" ref="N13:N21" si="4">VLOOKUP(B13,$A$5:$J$9,10,FALSE)</f>
        <v>0</v>
      </c>
      <c r="O13" s="68" t="e">
        <f t="shared" ref="O13:O21" si="5">VLOOKUP(B13,$D$5:$L$9,9,FALSE)</f>
        <v>#N/A</v>
      </c>
      <c r="P13" s="69">
        <f t="shared" ref="P13:P21" si="6">IF(ISNUMBER(N13),N13,O13)</f>
        <v>0</v>
      </c>
      <c r="R13">
        <f t="shared" ref="R13:R21" si="7">VLOOKUP(B13,$A$5:$L$9,12,FALSE)</f>
        <v>0</v>
      </c>
      <c r="S13" s="68" t="e">
        <f t="shared" ref="S13:S21" si="8">VLOOKUP(B13,$D$5:$J$9,7,FALSE)</f>
        <v>#N/A</v>
      </c>
      <c r="T13" s="69">
        <f t="shared" ref="T13:T21" si="9">(IF(ISNUMBER(R13),R13,S13))</f>
        <v>0</v>
      </c>
      <c r="V13" s="69">
        <f t="shared" ref="V13:V21" si="10">P13-T13</f>
        <v>0</v>
      </c>
      <c r="X13" s="75">
        <f>SUM('R 3'!X13,V13)</f>
        <v>0</v>
      </c>
    </row>
    <row r="14" spans="1:24" x14ac:dyDescent="0.2">
      <c r="A14" s="7" t="s">
        <v>40</v>
      </c>
      <c r="B14" s="93" t="str">
        <f>'10er'!$L12</f>
        <v>DSC KAIJO</v>
      </c>
      <c r="C14" s="93"/>
      <c r="D14" s="93"/>
      <c r="E14" s="93"/>
      <c r="F14" s="78" t="e">
        <f t="shared" si="0"/>
        <v>#N/A</v>
      </c>
      <c r="G14" s="78">
        <f t="shared" si="1"/>
        <v>0</v>
      </c>
      <c r="H14" s="75">
        <f>SUM(IF(ISNUMBER(F14),F14,G14),'R 3'!H14)</f>
        <v>0</v>
      </c>
      <c r="I14" s="62"/>
      <c r="J14" s="78" t="e">
        <f t="shared" si="2"/>
        <v>#N/A</v>
      </c>
      <c r="K14" s="79">
        <f t="shared" si="3"/>
        <v>0</v>
      </c>
      <c r="L14" s="75">
        <f>SUM(IF(ISNUMBER(J14),J14,K14),'R 3'!L14)</f>
        <v>0</v>
      </c>
      <c r="M14" s="81"/>
      <c r="N14" t="e">
        <f t="shared" si="4"/>
        <v>#N/A</v>
      </c>
      <c r="O14" s="68">
        <f t="shared" si="5"/>
        <v>0</v>
      </c>
      <c r="P14" s="69">
        <f t="shared" si="6"/>
        <v>0</v>
      </c>
      <c r="R14" t="e">
        <f t="shared" si="7"/>
        <v>#N/A</v>
      </c>
      <c r="S14" s="68">
        <f t="shared" si="8"/>
        <v>0</v>
      </c>
      <c r="T14" s="69">
        <f t="shared" si="9"/>
        <v>0</v>
      </c>
      <c r="V14" s="69">
        <f t="shared" si="10"/>
        <v>0</v>
      </c>
      <c r="X14" s="75">
        <f>SUM('R 3'!X14,V14)</f>
        <v>0</v>
      </c>
    </row>
    <row r="15" spans="1:24" x14ac:dyDescent="0.2">
      <c r="A15" s="7" t="s">
        <v>42</v>
      </c>
      <c r="B15" s="93" t="str">
        <f>'10er'!$L13</f>
        <v>DSC FELLNER</v>
      </c>
      <c r="C15" s="93"/>
      <c r="D15" s="93"/>
      <c r="E15" s="93"/>
      <c r="F15" s="78" t="e">
        <f t="shared" si="0"/>
        <v>#N/A</v>
      </c>
      <c r="G15" s="78">
        <f t="shared" si="1"/>
        <v>0</v>
      </c>
      <c r="H15" s="75">
        <f>SUM(IF(ISNUMBER(F15),F15,G15),'R 3'!H15)</f>
        <v>0</v>
      </c>
      <c r="I15" s="62"/>
      <c r="J15" s="78" t="e">
        <f t="shared" si="2"/>
        <v>#N/A</v>
      </c>
      <c r="K15" s="79">
        <f t="shared" si="3"/>
        <v>0</v>
      </c>
      <c r="L15" s="75">
        <f>SUM(IF(ISNUMBER(J15),J15,K15),'R 3'!L15)</f>
        <v>0</v>
      </c>
      <c r="M15" s="81"/>
      <c r="N15" t="e">
        <f t="shared" si="4"/>
        <v>#N/A</v>
      </c>
      <c r="O15" s="68">
        <f t="shared" si="5"/>
        <v>0</v>
      </c>
      <c r="P15" s="69">
        <f t="shared" si="6"/>
        <v>0</v>
      </c>
      <c r="R15" t="e">
        <f t="shared" si="7"/>
        <v>#N/A</v>
      </c>
      <c r="S15" s="68">
        <f t="shared" si="8"/>
        <v>0</v>
      </c>
      <c r="T15" s="69">
        <f t="shared" si="9"/>
        <v>0</v>
      </c>
      <c r="V15" s="69">
        <f t="shared" si="10"/>
        <v>0</v>
      </c>
      <c r="X15" s="75">
        <f>SUM('R 3'!X15,V15)</f>
        <v>0</v>
      </c>
    </row>
    <row r="16" spans="1:24" x14ac:dyDescent="0.2">
      <c r="A16" s="7" t="s">
        <v>44</v>
      </c>
      <c r="B16" s="93" t="str">
        <f>'10er'!$L14</f>
        <v>ESV SCHLIEB</v>
      </c>
      <c r="C16" s="93"/>
      <c r="D16" s="93"/>
      <c r="E16" s="93"/>
      <c r="F16" s="78" t="e">
        <f t="shared" si="0"/>
        <v>#N/A</v>
      </c>
      <c r="G16" s="78">
        <f t="shared" si="1"/>
        <v>0</v>
      </c>
      <c r="H16" s="75">
        <f>SUM(IF(ISNUMBER(F16),F16,G16),'R 3'!H16)</f>
        <v>0</v>
      </c>
      <c r="I16" s="62"/>
      <c r="J16" s="78" t="e">
        <f t="shared" si="2"/>
        <v>#N/A</v>
      </c>
      <c r="K16" s="79">
        <f t="shared" si="3"/>
        <v>0</v>
      </c>
      <c r="L16" s="75">
        <f>SUM(IF(ISNUMBER(J16),J16,K16),'R 3'!L16)</f>
        <v>0</v>
      </c>
      <c r="M16" s="81"/>
      <c r="N16" t="e">
        <f t="shared" si="4"/>
        <v>#N/A</v>
      </c>
      <c r="O16" s="68">
        <f t="shared" si="5"/>
        <v>0</v>
      </c>
      <c r="P16" s="69">
        <f t="shared" si="6"/>
        <v>0</v>
      </c>
      <c r="R16" t="e">
        <f t="shared" si="7"/>
        <v>#N/A</v>
      </c>
      <c r="S16" s="68">
        <f t="shared" si="8"/>
        <v>0</v>
      </c>
      <c r="T16" s="69">
        <f t="shared" si="9"/>
        <v>0</v>
      </c>
      <c r="V16" s="69">
        <f t="shared" si="10"/>
        <v>0</v>
      </c>
      <c r="X16" s="75">
        <f>SUM('R 3'!X16,V16)</f>
        <v>0</v>
      </c>
    </row>
    <row r="17" spans="1:24" x14ac:dyDescent="0.2">
      <c r="A17" s="7" t="s">
        <v>46</v>
      </c>
      <c r="B17" s="93" t="str">
        <f>'10er'!$L15</f>
        <v>ESV STAINZTAL</v>
      </c>
      <c r="C17" s="93"/>
      <c r="D17" s="93"/>
      <c r="E17" s="93"/>
      <c r="F17" s="78" t="e">
        <f t="shared" si="0"/>
        <v>#N/A</v>
      </c>
      <c r="G17" s="78">
        <f t="shared" si="1"/>
        <v>0</v>
      </c>
      <c r="H17" s="75">
        <f>SUM(IF(ISNUMBER(F17),F17,G17),'R 3'!H17)</f>
        <v>0</v>
      </c>
      <c r="I17" s="62"/>
      <c r="J17" s="78" t="e">
        <f t="shared" si="2"/>
        <v>#N/A</v>
      </c>
      <c r="K17" s="79">
        <f t="shared" si="3"/>
        <v>0</v>
      </c>
      <c r="L17" s="75">
        <f>SUM(IF(ISNUMBER(J17),J17,K17),'R 3'!L17)</f>
        <v>0</v>
      </c>
      <c r="M17" s="81"/>
      <c r="N17" t="e">
        <f t="shared" si="4"/>
        <v>#N/A</v>
      </c>
      <c r="O17" s="68">
        <f t="shared" si="5"/>
        <v>0</v>
      </c>
      <c r="P17" s="69">
        <f t="shared" si="6"/>
        <v>0</v>
      </c>
      <c r="R17" t="e">
        <f t="shared" si="7"/>
        <v>#N/A</v>
      </c>
      <c r="S17" s="68">
        <f t="shared" si="8"/>
        <v>0</v>
      </c>
      <c r="T17" s="69">
        <f t="shared" si="9"/>
        <v>0</v>
      </c>
      <c r="V17" s="69">
        <f t="shared" si="10"/>
        <v>0</v>
      </c>
      <c r="X17" s="75">
        <f>SUM('R 3'!X17,V17)</f>
        <v>0</v>
      </c>
    </row>
    <row r="18" spans="1:24" x14ac:dyDescent="0.2">
      <c r="A18" s="7" t="s">
        <v>47</v>
      </c>
      <c r="B18" s="93" t="str">
        <f>'10er'!$L16</f>
        <v>SSV MARHOF</v>
      </c>
      <c r="C18" s="93"/>
      <c r="D18" s="93"/>
      <c r="E18" s="93"/>
      <c r="F18" s="78" t="e">
        <f t="shared" si="0"/>
        <v>#N/A</v>
      </c>
      <c r="G18" s="78">
        <f t="shared" si="1"/>
        <v>0</v>
      </c>
      <c r="H18" s="75">
        <f>SUM(IF(ISNUMBER(F18),F18,G18),'R 3'!H18)</f>
        <v>0</v>
      </c>
      <c r="I18" s="62"/>
      <c r="J18" s="78" t="e">
        <f t="shared" si="2"/>
        <v>#N/A</v>
      </c>
      <c r="K18" s="79">
        <f t="shared" si="3"/>
        <v>0</v>
      </c>
      <c r="L18" s="75">
        <f>SUM(IF(ISNUMBER(J18),J18,K18),'R 3'!L18)</f>
        <v>0</v>
      </c>
      <c r="M18" s="80"/>
      <c r="N18" t="e">
        <f t="shared" si="4"/>
        <v>#N/A</v>
      </c>
      <c r="O18" s="68">
        <f t="shared" si="5"/>
        <v>0</v>
      </c>
      <c r="P18" s="69">
        <f t="shared" si="6"/>
        <v>0</v>
      </c>
      <c r="R18" t="e">
        <f t="shared" si="7"/>
        <v>#N/A</v>
      </c>
      <c r="S18" s="68">
        <f t="shared" si="8"/>
        <v>0</v>
      </c>
      <c r="T18" s="69">
        <f t="shared" si="9"/>
        <v>0</v>
      </c>
      <c r="V18" s="69">
        <f t="shared" si="10"/>
        <v>0</v>
      </c>
      <c r="X18" s="75">
        <f>SUM('R 3'!X18,V18)</f>
        <v>0</v>
      </c>
    </row>
    <row r="19" spans="1:24" x14ac:dyDescent="0.2">
      <c r="A19" s="7" t="s">
        <v>41</v>
      </c>
      <c r="B19" s="93" t="str">
        <f>'10er'!$L17</f>
        <v>ESV ST.JOSEF I</v>
      </c>
      <c r="C19" s="93"/>
      <c r="D19" s="93"/>
      <c r="E19" s="93"/>
      <c r="F19" s="78">
        <f t="shared" si="0"/>
        <v>0</v>
      </c>
      <c r="G19" s="78" t="e">
        <f t="shared" si="1"/>
        <v>#N/A</v>
      </c>
      <c r="H19" s="75">
        <f>SUM(IF(ISNUMBER(F19),F19,G19),'R 3'!H19)</f>
        <v>0</v>
      </c>
      <c r="I19" s="62"/>
      <c r="J19" s="78">
        <f t="shared" si="2"/>
        <v>0</v>
      </c>
      <c r="K19" s="79" t="e">
        <f t="shared" si="3"/>
        <v>#N/A</v>
      </c>
      <c r="L19" s="75">
        <f>SUM(IF(ISNUMBER(J19),J19,K19),'R 3'!L19)</f>
        <v>0</v>
      </c>
      <c r="M19" s="80"/>
      <c r="N19">
        <f t="shared" si="4"/>
        <v>0</v>
      </c>
      <c r="O19" s="68" t="e">
        <f t="shared" si="5"/>
        <v>#N/A</v>
      </c>
      <c r="P19" s="69">
        <f t="shared" si="6"/>
        <v>0</v>
      </c>
      <c r="R19">
        <f t="shared" si="7"/>
        <v>0</v>
      </c>
      <c r="S19" s="68" t="e">
        <f t="shared" si="8"/>
        <v>#N/A</v>
      </c>
      <c r="T19" s="69">
        <f t="shared" si="9"/>
        <v>0</v>
      </c>
      <c r="V19" s="69">
        <f t="shared" si="10"/>
        <v>0</v>
      </c>
      <c r="X19" s="75">
        <f>SUM('R 3'!X19,V19)</f>
        <v>0</v>
      </c>
    </row>
    <row r="20" spans="1:24" x14ac:dyDescent="0.2">
      <c r="A20" s="7" t="s">
        <v>36</v>
      </c>
      <c r="B20" s="93" t="str">
        <f>'10er'!$L18</f>
        <v>ESV WIESELSDORF I</v>
      </c>
      <c r="C20" s="93"/>
      <c r="D20" s="93"/>
      <c r="E20" s="93"/>
      <c r="F20" s="78">
        <f t="shared" si="0"/>
        <v>0</v>
      </c>
      <c r="G20" s="78" t="e">
        <f t="shared" si="1"/>
        <v>#N/A</v>
      </c>
      <c r="H20" s="75">
        <f>SUM(IF(ISNUMBER(F20),F20,G20),'R 3'!H20)</f>
        <v>0</v>
      </c>
      <c r="I20" s="62"/>
      <c r="J20" s="78">
        <f t="shared" si="2"/>
        <v>0</v>
      </c>
      <c r="K20" s="79" t="e">
        <f t="shared" si="3"/>
        <v>#N/A</v>
      </c>
      <c r="L20" s="75">
        <f>SUM(IF(ISNUMBER(J20),J20,K20),'R 3'!L20)</f>
        <v>0</v>
      </c>
      <c r="M20" s="80"/>
      <c r="N20">
        <f t="shared" si="4"/>
        <v>0</v>
      </c>
      <c r="O20" s="68" t="e">
        <f t="shared" si="5"/>
        <v>#N/A</v>
      </c>
      <c r="P20" s="69">
        <f t="shared" si="6"/>
        <v>0</v>
      </c>
      <c r="R20">
        <f t="shared" si="7"/>
        <v>0</v>
      </c>
      <c r="S20" s="68" t="e">
        <f t="shared" si="8"/>
        <v>#N/A</v>
      </c>
      <c r="T20" s="69">
        <f t="shared" si="9"/>
        <v>0</v>
      </c>
      <c r="V20" s="69">
        <f t="shared" si="10"/>
        <v>0</v>
      </c>
      <c r="X20" s="75">
        <f>SUM('R 3'!X20,V20)</f>
        <v>0</v>
      </c>
    </row>
    <row r="21" spans="1:24" x14ac:dyDescent="0.2">
      <c r="A21" s="7" t="s">
        <v>43</v>
      </c>
      <c r="B21" s="93" t="str">
        <f>'10er'!$L19</f>
        <v>ESV LANNACH II</v>
      </c>
      <c r="C21" s="93"/>
      <c r="D21" s="93"/>
      <c r="E21" s="93"/>
      <c r="F21" s="78">
        <f t="shared" si="0"/>
        <v>0</v>
      </c>
      <c r="G21" s="78" t="e">
        <f t="shared" si="1"/>
        <v>#N/A</v>
      </c>
      <c r="H21" s="75">
        <f>SUM(IF(ISNUMBER(F21),F21,G21),'R 3'!H21)</f>
        <v>0</v>
      </c>
      <c r="I21" s="62"/>
      <c r="J21" s="78">
        <f t="shared" si="2"/>
        <v>0</v>
      </c>
      <c r="K21" s="79" t="e">
        <f t="shared" si="3"/>
        <v>#N/A</v>
      </c>
      <c r="L21" s="75">
        <f>SUM(IF(ISNUMBER(J21),J21,K21),'R 3'!L21)</f>
        <v>0</v>
      </c>
      <c r="M21" s="80"/>
      <c r="N21">
        <f t="shared" si="4"/>
        <v>0</v>
      </c>
      <c r="O21" s="68" t="e">
        <f t="shared" si="5"/>
        <v>#N/A</v>
      </c>
      <c r="P21" s="69">
        <f t="shared" si="6"/>
        <v>0</v>
      </c>
      <c r="R21">
        <f t="shared" si="7"/>
        <v>0</v>
      </c>
      <c r="S21" s="68" t="e">
        <f t="shared" si="8"/>
        <v>#N/A</v>
      </c>
      <c r="T21" s="69">
        <f t="shared" si="9"/>
        <v>0</v>
      </c>
      <c r="V21" s="69">
        <f t="shared" si="10"/>
        <v>0</v>
      </c>
      <c r="X21" s="75">
        <f>SUM('R 3'!X21,V21)</f>
        <v>0</v>
      </c>
    </row>
    <row r="22" spans="1:24" x14ac:dyDescent="0.2">
      <c r="B22" s="96"/>
      <c r="C22" s="96"/>
      <c r="D22" s="96"/>
      <c r="E22" s="96"/>
    </row>
  </sheetData>
  <mergeCells count="22">
    <mergeCell ref="C4:D4"/>
    <mergeCell ref="F4:H4"/>
    <mergeCell ref="J4:L4"/>
    <mergeCell ref="F11:M11"/>
    <mergeCell ref="A9:B9"/>
    <mergeCell ref="A4:B4"/>
    <mergeCell ref="A5:B5"/>
    <mergeCell ref="A6:B6"/>
    <mergeCell ref="A7:B7"/>
    <mergeCell ref="A8:B8"/>
    <mergeCell ref="B12:E12"/>
    <mergeCell ref="B13:E13"/>
    <mergeCell ref="A11:B11"/>
    <mergeCell ref="B22:E22"/>
    <mergeCell ref="B14:E14"/>
    <mergeCell ref="B15:E15"/>
    <mergeCell ref="B16:E16"/>
    <mergeCell ref="B17:E17"/>
    <mergeCell ref="B18:E18"/>
    <mergeCell ref="B19:E19"/>
    <mergeCell ref="B20:E20"/>
    <mergeCell ref="B21:E2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4:X22"/>
  <sheetViews>
    <sheetView workbookViewId="0">
      <selection activeCell="L5" sqref="L5:L9"/>
    </sheetView>
  </sheetViews>
  <sheetFormatPr baseColWidth="10" defaultColWidth="10.7109375" defaultRowHeight="12.75" x14ac:dyDescent="0.2"/>
  <cols>
    <col min="1" max="1" width="3.7109375" customWidth="1"/>
    <col min="2" max="2" width="17.28515625" customWidth="1"/>
    <col min="3" max="3" width="1.7109375" customWidth="1"/>
    <col min="4" max="4" width="20.28515625" customWidth="1"/>
    <col min="6" max="16" width="9.85546875" customWidth="1"/>
  </cols>
  <sheetData>
    <row r="4" spans="1:24" ht="15.75" x14ac:dyDescent="0.25">
      <c r="A4" s="95" t="s">
        <v>5</v>
      </c>
      <c r="B4" s="95"/>
      <c r="C4" s="91">
        <f>'10er'!$G$5-7</f>
        <v>44106</v>
      </c>
      <c r="D4" s="91"/>
      <c r="F4" s="89" t="s">
        <v>58</v>
      </c>
      <c r="G4" s="89"/>
      <c r="H4" s="89"/>
      <c r="J4" s="89" t="s">
        <v>61</v>
      </c>
      <c r="K4" s="89"/>
      <c r="L4" s="89"/>
    </row>
    <row r="5" spans="1:24" ht="15.75" x14ac:dyDescent="0.25">
      <c r="A5" s="92" t="str">
        <f>'10er'!$B34</f>
        <v>DSC FELLNER</v>
      </c>
      <c r="B5" s="92"/>
      <c r="C5" s="2" t="s">
        <v>0</v>
      </c>
      <c r="D5" s="3" t="str">
        <f>'10er'!$D34</f>
        <v>ESV RASSACH</v>
      </c>
      <c r="F5">
        <v>0</v>
      </c>
      <c r="G5" t="s">
        <v>57</v>
      </c>
      <c r="H5">
        <v>0</v>
      </c>
      <c r="J5">
        <v>0</v>
      </c>
      <c r="K5" t="s">
        <v>57</v>
      </c>
      <c r="L5">
        <v>0</v>
      </c>
    </row>
    <row r="6" spans="1:24" ht="15.75" x14ac:dyDescent="0.25">
      <c r="A6" s="92" t="str">
        <f>'10er'!$B35</f>
        <v>ESV SCHLIEB</v>
      </c>
      <c r="B6" s="92"/>
      <c r="C6" s="2" t="s">
        <v>0</v>
      </c>
      <c r="D6" s="66" t="str">
        <f>'10er'!$D35</f>
        <v>ESV LANNACH I</v>
      </c>
      <c r="F6">
        <v>0</v>
      </c>
      <c r="G6" t="s">
        <v>57</v>
      </c>
      <c r="H6">
        <v>0</v>
      </c>
      <c r="J6">
        <v>0</v>
      </c>
      <c r="K6" t="s">
        <v>57</v>
      </c>
      <c r="L6">
        <v>0</v>
      </c>
    </row>
    <row r="7" spans="1:24" ht="15.75" x14ac:dyDescent="0.25">
      <c r="A7" s="92" t="str">
        <f>'10er'!$B36</f>
        <v>ESV STAINZTAL</v>
      </c>
      <c r="B7" s="92"/>
      <c r="C7" s="2" t="s">
        <v>0</v>
      </c>
      <c r="D7" s="66" t="str">
        <f>'10er'!$D36</f>
        <v>ESV WIESELSDORF I</v>
      </c>
      <c r="F7">
        <v>0</v>
      </c>
      <c r="G7" t="s">
        <v>57</v>
      </c>
      <c r="H7">
        <v>0</v>
      </c>
      <c r="J7">
        <v>0</v>
      </c>
      <c r="K7" t="s">
        <v>57</v>
      </c>
      <c r="L7">
        <v>0</v>
      </c>
    </row>
    <row r="8" spans="1:24" ht="15.75" x14ac:dyDescent="0.25">
      <c r="A8" s="92" t="str">
        <f>'10er'!$B37</f>
        <v>SSV MARHOF</v>
      </c>
      <c r="B8" s="92"/>
      <c r="C8" s="2" t="s">
        <v>0</v>
      </c>
      <c r="D8" s="66" t="str">
        <f>'10er'!$D37</f>
        <v>ESV ST.JOSEF I</v>
      </c>
      <c r="F8">
        <v>0</v>
      </c>
      <c r="G8" t="s">
        <v>57</v>
      </c>
      <c r="H8">
        <v>0</v>
      </c>
      <c r="J8">
        <v>0</v>
      </c>
      <c r="K8" t="s">
        <v>57</v>
      </c>
      <c r="L8">
        <v>0</v>
      </c>
    </row>
    <row r="9" spans="1:24" ht="15.75" x14ac:dyDescent="0.25">
      <c r="A9" s="92" t="str">
        <f>'10er'!$B38</f>
        <v>DSC KAIJO</v>
      </c>
      <c r="B9" s="92"/>
      <c r="C9" s="2" t="s">
        <v>0</v>
      </c>
      <c r="D9" s="66" t="str">
        <f>'10er'!$D38</f>
        <v>ESV LANNACH II</v>
      </c>
      <c r="F9">
        <v>0</v>
      </c>
      <c r="G9" t="s">
        <v>57</v>
      </c>
      <c r="H9">
        <v>0</v>
      </c>
      <c r="J9">
        <v>0</v>
      </c>
      <c r="K9" t="s">
        <v>57</v>
      </c>
      <c r="L9">
        <v>0</v>
      </c>
    </row>
    <row r="10" spans="1:24" ht="15.75" customHeight="1" x14ac:dyDescent="0.2"/>
    <row r="11" spans="1:24" x14ac:dyDescent="0.2">
      <c r="A11" s="94" t="str">
        <f>'R 1'!$A$11:$B$11</f>
        <v>Tabelle Gruppe</v>
      </c>
      <c r="B11" s="94"/>
      <c r="F11" s="90" t="s">
        <v>59</v>
      </c>
      <c r="G11" s="90"/>
      <c r="H11" s="90"/>
      <c r="I11" s="90"/>
      <c r="J11" s="90"/>
      <c r="K11" s="90"/>
      <c r="L11" s="90"/>
      <c r="M11" s="90"/>
      <c r="N11" s="70" t="s">
        <v>90</v>
      </c>
      <c r="O11" s="70"/>
      <c r="P11" s="70"/>
      <c r="Q11" s="70"/>
      <c r="R11" s="70"/>
      <c r="S11" s="70"/>
      <c r="T11" s="70"/>
      <c r="U11" s="70"/>
      <c r="V11" s="71" t="s">
        <v>91</v>
      </c>
      <c r="X11" s="69" t="s">
        <v>92</v>
      </c>
    </row>
    <row r="12" spans="1:24" ht="18" customHeight="1" x14ac:dyDescent="0.2">
      <c r="A12" s="7" t="s">
        <v>34</v>
      </c>
      <c r="B12" s="93" t="str">
        <f>'10er'!$L10</f>
        <v>ESV LANNACH I</v>
      </c>
      <c r="C12" s="93"/>
      <c r="D12" s="93"/>
      <c r="E12" s="93"/>
      <c r="F12" s="73" t="e">
        <f>VLOOKUP(B12,$A$5:$F$9,6,FALSE)</f>
        <v>#N/A</v>
      </c>
      <c r="G12" s="74">
        <f>VLOOKUP(B12,$D$5:$H$9,5,FALSE)</f>
        <v>0</v>
      </c>
      <c r="H12" s="75">
        <f>SUM(IF(ISNUMBER(F12),F12,G12),'R 4'!H12)</f>
        <v>0</v>
      </c>
      <c r="J12" s="73" t="e">
        <f>VLOOKUP(B12,$A$5:$H$9,8,FALSE)</f>
        <v>#N/A</v>
      </c>
      <c r="K12" s="74">
        <f>VLOOKUP(B12,$D$5:$H$9,3,FALSE)</f>
        <v>0</v>
      </c>
      <c r="L12" s="75">
        <f>SUM(IF(ISNUMBER(J12),J12,K12),'R 4'!L12)</f>
        <v>0</v>
      </c>
      <c r="M12" s="65"/>
      <c r="N12" t="e">
        <f>VLOOKUP(B12,$A$5:$J$9,10,FALSE)</f>
        <v>#N/A</v>
      </c>
      <c r="O12" s="68">
        <f>VLOOKUP(B12,$D$5:$L$9,9,FALSE)</f>
        <v>0</v>
      </c>
      <c r="P12" s="69">
        <f>IF(ISNUMBER(N12),N12,O12)</f>
        <v>0</v>
      </c>
      <c r="R12" t="e">
        <f>VLOOKUP(B12,$A$5:$L$9,12,FALSE)</f>
        <v>#N/A</v>
      </c>
      <c r="S12" s="68">
        <f>VLOOKUP(B12,$D$5:$J$9,7,FALSE)</f>
        <v>0</v>
      </c>
      <c r="T12" s="69">
        <f>(IF(ISNUMBER(R12),R12,S12))</f>
        <v>0</v>
      </c>
      <c r="V12" s="69">
        <f>P12-T12</f>
        <v>0</v>
      </c>
      <c r="X12" s="75">
        <f>SUM('R 4'!X12,V12)</f>
        <v>0</v>
      </c>
    </row>
    <row r="13" spans="1:24" x14ac:dyDescent="0.2">
      <c r="A13" s="7" t="s">
        <v>38</v>
      </c>
      <c r="B13" s="93" t="str">
        <f>'10er'!$L11</f>
        <v>ESV RASSACH</v>
      </c>
      <c r="C13" s="93"/>
      <c r="D13" s="93"/>
      <c r="E13" s="93"/>
      <c r="F13" s="73" t="e">
        <f t="shared" ref="F13:F21" si="0">VLOOKUP(B13,$A$5:$F$9,6,FALSE)</f>
        <v>#N/A</v>
      </c>
      <c r="G13" s="73">
        <f t="shared" ref="G13:G21" si="1">VLOOKUP(B13,$D$5:$H$9,5,FALSE)</f>
        <v>0</v>
      </c>
      <c r="H13" s="75">
        <f>SUM(IF(ISNUMBER(F13),F13,G13),'R 4'!H13)</f>
        <v>0</v>
      </c>
      <c r="J13" s="73" t="e">
        <f t="shared" ref="J13:J21" si="2">VLOOKUP(B13,$A$5:$H$9,8,FALSE)</f>
        <v>#N/A</v>
      </c>
      <c r="K13" s="74">
        <f t="shared" ref="K13:K21" si="3">VLOOKUP(B13,$D$5:$H$9,3,FALSE)</f>
        <v>0</v>
      </c>
      <c r="L13" s="75">
        <f>SUM(IF(ISNUMBER(J13),J13,K13),'R 4'!L13)</f>
        <v>0</v>
      </c>
      <c r="M13" s="65"/>
      <c r="N13" t="e">
        <f t="shared" ref="N13:N21" si="4">VLOOKUP(B13,$A$5:$J$9,10,FALSE)</f>
        <v>#N/A</v>
      </c>
      <c r="O13" s="68">
        <f t="shared" ref="O13:O21" si="5">VLOOKUP(B13,$D$5:$L$9,9,FALSE)</f>
        <v>0</v>
      </c>
      <c r="P13" s="69">
        <f t="shared" ref="P13:P21" si="6">IF(ISNUMBER(N13),N13,O13)</f>
        <v>0</v>
      </c>
      <c r="R13" t="e">
        <f t="shared" ref="R13:R21" si="7">VLOOKUP(B13,$A$5:$L$9,12,FALSE)</f>
        <v>#N/A</v>
      </c>
      <c r="S13" s="68">
        <f t="shared" ref="S13:S21" si="8">VLOOKUP(B13,$D$5:$J$9,7,FALSE)</f>
        <v>0</v>
      </c>
      <c r="T13" s="69">
        <f t="shared" ref="T13:T21" si="9">(IF(ISNUMBER(R13),R13,S13))</f>
        <v>0</v>
      </c>
      <c r="V13" s="69">
        <f t="shared" ref="V13:V21" si="10">P13-T13</f>
        <v>0</v>
      </c>
      <c r="X13" s="75">
        <f>SUM('R 4'!X13,V13)</f>
        <v>0</v>
      </c>
    </row>
    <row r="14" spans="1:24" x14ac:dyDescent="0.2">
      <c r="A14" s="7" t="s">
        <v>40</v>
      </c>
      <c r="B14" s="93" t="str">
        <f>'10er'!$L12</f>
        <v>DSC KAIJO</v>
      </c>
      <c r="C14" s="93"/>
      <c r="D14" s="93"/>
      <c r="E14" s="93"/>
      <c r="F14" s="73">
        <f t="shared" si="0"/>
        <v>0</v>
      </c>
      <c r="G14" s="73" t="e">
        <f t="shared" si="1"/>
        <v>#N/A</v>
      </c>
      <c r="H14" s="75">
        <f>SUM(IF(ISNUMBER(F14),F14,G14),'R 4'!H14)</f>
        <v>0</v>
      </c>
      <c r="J14" s="73">
        <f t="shared" si="2"/>
        <v>0</v>
      </c>
      <c r="K14" s="74" t="e">
        <f t="shared" si="3"/>
        <v>#N/A</v>
      </c>
      <c r="L14" s="75">
        <f>SUM(IF(ISNUMBER(J14),J14,K14),'R 4'!L14)</f>
        <v>0</v>
      </c>
      <c r="M14" s="9"/>
      <c r="N14">
        <f t="shared" si="4"/>
        <v>0</v>
      </c>
      <c r="O14" s="68" t="e">
        <f t="shared" si="5"/>
        <v>#N/A</v>
      </c>
      <c r="P14" s="69">
        <f t="shared" si="6"/>
        <v>0</v>
      </c>
      <c r="R14">
        <f t="shared" si="7"/>
        <v>0</v>
      </c>
      <c r="S14" s="68" t="e">
        <f t="shared" si="8"/>
        <v>#N/A</v>
      </c>
      <c r="T14" s="69">
        <f t="shared" si="9"/>
        <v>0</v>
      </c>
      <c r="V14" s="69">
        <f t="shared" si="10"/>
        <v>0</v>
      </c>
      <c r="X14" s="75">
        <f>SUM('R 4'!X14,V14)</f>
        <v>0</v>
      </c>
    </row>
    <row r="15" spans="1:24" x14ac:dyDescent="0.2">
      <c r="A15" s="7" t="s">
        <v>42</v>
      </c>
      <c r="B15" s="93" t="str">
        <f>'10er'!$L13</f>
        <v>DSC FELLNER</v>
      </c>
      <c r="C15" s="93"/>
      <c r="D15" s="93"/>
      <c r="E15" s="93"/>
      <c r="F15" s="73">
        <f t="shared" si="0"/>
        <v>0</v>
      </c>
      <c r="G15" s="73" t="e">
        <f t="shared" si="1"/>
        <v>#N/A</v>
      </c>
      <c r="H15" s="75">
        <f>SUM(IF(ISNUMBER(F15),F15,G15),'R 4'!H15)</f>
        <v>0</v>
      </c>
      <c r="J15" s="73">
        <f t="shared" si="2"/>
        <v>0</v>
      </c>
      <c r="K15" s="74" t="e">
        <f t="shared" si="3"/>
        <v>#N/A</v>
      </c>
      <c r="L15" s="75">
        <f>SUM(IF(ISNUMBER(J15),J15,K15),'R 4'!L15)</f>
        <v>0</v>
      </c>
      <c r="M15" s="9"/>
      <c r="N15">
        <f t="shared" si="4"/>
        <v>0</v>
      </c>
      <c r="O15" s="68" t="e">
        <f t="shared" si="5"/>
        <v>#N/A</v>
      </c>
      <c r="P15" s="69">
        <f t="shared" si="6"/>
        <v>0</v>
      </c>
      <c r="R15">
        <f t="shared" si="7"/>
        <v>0</v>
      </c>
      <c r="S15" s="68" t="e">
        <f t="shared" si="8"/>
        <v>#N/A</v>
      </c>
      <c r="T15" s="69">
        <f t="shared" si="9"/>
        <v>0</v>
      </c>
      <c r="V15" s="69">
        <f t="shared" si="10"/>
        <v>0</v>
      </c>
      <c r="X15" s="75">
        <f>SUM('R 4'!X15,V15)</f>
        <v>0</v>
      </c>
    </row>
    <row r="16" spans="1:24" x14ac:dyDescent="0.2">
      <c r="A16" s="7" t="s">
        <v>44</v>
      </c>
      <c r="B16" s="93" t="str">
        <f>'10er'!$L14</f>
        <v>ESV SCHLIEB</v>
      </c>
      <c r="C16" s="93"/>
      <c r="D16" s="93"/>
      <c r="E16" s="93"/>
      <c r="F16" s="73">
        <f t="shared" si="0"/>
        <v>0</v>
      </c>
      <c r="G16" s="73" t="e">
        <f t="shared" si="1"/>
        <v>#N/A</v>
      </c>
      <c r="H16" s="75">
        <f>SUM(IF(ISNUMBER(F16),F16,G16),'R 4'!H16)</f>
        <v>0</v>
      </c>
      <c r="J16" s="73">
        <f t="shared" si="2"/>
        <v>0</v>
      </c>
      <c r="K16" s="74" t="e">
        <f t="shared" si="3"/>
        <v>#N/A</v>
      </c>
      <c r="L16" s="75">
        <f>SUM(IF(ISNUMBER(J16),J16,K16),'R 4'!L16)</f>
        <v>0</v>
      </c>
      <c r="M16" s="9"/>
      <c r="N16">
        <f t="shared" si="4"/>
        <v>0</v>
      </c>
      <c r="O16" s="68" t="e">
        <f t="shared" si="5"/>
        <v>#N/A</v>
      </c>
      <c r="P16" s="69">
        <f t="shared" si="6"/>
        <v>0</v>
      </c>
      <c r="R16">
        <f t="shared" si="7"/>
        <v>0</v>
      </c>
      <c r="S16" s="68" t="e">
        <f t="shared" si="8"/>
        <v>#N/A</v>
      </c>
      <c r="T16" s="69">
        <f t="shared" si="9"/>
        <v>0</v>
      </c>
      <c r="V16" s="69">
        <f t="shared" si="10"/>
        <v>0</v>
      </c>
      <c r="X16" s="75">
        <f>SUM('R 4'!X16,V16)</f>
        <v>0</v>
      </c>
    </row>
    <row r="17" spans="1:24" x14ac:dyDescent="0.2">
      <c r="A17" s="7" t="s">
        <v>46</v>
      </c>
      <c r="B17" s="93" t="str">
        <f>'10er'!$L15</f>
        <v>ESV STAINZTAL</v>
      </c>
      <c r="C17" s="93"/>
      <c r="D17" s="93"/>
      <c r="E17" s="93"/>
      <c r="F17" s="73">
        <f t="shared" si="0"/>
        <v>0</v>
      </c>
      <c r="G17" s="73" t="e">
        <f t="shared" si="1"/>
        <v>#N/A</v>
      </c>
      <c r="H17" s="75">
        <f>SUM(IF(ISNUMBER(F17),F17,G17),'R 4'!H17)</f>
        <v>0</v>
      </c>
      <c r="J17" s="73">
        <f t="shared" si="2"/>
        <v>0</v>
      </c>
      <c r="K17" s="74" t="e">
        <f t="shared" si="3"/>
        <v>#N/A</v>
      </c>
      <c r="L17" s="75">
        <f>SUM(IF(ISNUMBER(J17),J17,K17),'R 4'!L17)</f>
        <v>0</v>
      </c>
      <c r="M17" s="9"/>
      <c r="N17">
        <f t="shared" si="4"/>
        <v>0</v>
      </c>
      <c r="O17" s="68" t="e">
        <f t="shared" si="5"/>
        <v>#N/A</v>
      </c>
      <c r="P17" s="69">
        <f t="shared" si="6"/>
        <v>0</v>
      </c>
      <c r="R17">
        <f t="shared" si="7"/>
        <v>0</v>
      </c>
      <c r="S17" s="68" t="e">
        <f t="shared" si="8"/>
        <v>#N/A</v>
      </c>
      <c r="T17" s="69">
        <f t="shared" si="9"/>
        <v>0</v>
      </c>
      <c r="V17" s="69">
        <f t="shared" si="10"/>
        <v>0</v>
      </c>
      <c r="X17" s="75">
        <f>SUM('R 4'!X17,V17)</f>
        <v>0</v>
      </c>
    </row>
    <row r="18" spans="1:24" x14ac:dyDescent="0.2">
      <c r="A18" s="7" t="s">
        <v>47</v>
      </c>
      <c r="B18" s="93" t="str">
        <f>'10er'!$L16</f>
        <v>SSV MARHOF</v>
      </c>
      <c r="C18" s="93"/>
      <c r="D18" s="93"/>
      <c r="E18" s="93"/>
      <c r="F18" s="73">
        <f t="shared" si="0"/>
        <v>0</v>
      </c>
      <c r="G18" s="73" t="e">
        <f t="shared" si="1"/>
        <v>#N/A</v>
      </c>
      <c r="H18" s="75">
        <f>SUM(IF(ISNUMBER(F18),F18,G18),'R 4'!H18)</f>
        <v>0</v>
      </c>
      <c r="J18" s="73">
        <f t="shared" si="2"/>
        <v>0</v>
      </c>
      <c r="K18" s="74" t="e">
        <f t="shared" si="3"/>
        <v>#N/A</v>
      </c>
      <c r="L18" s="75">
        <f>SUM(IF(ISNUMBER(J18),J18,K18),'R 4'!L18)</f>
        <v>0</v>
      </c>
      <c r="M18" s="65"/>
      <c r="N18">
        <f t="shared" si="4"/>
        <v>0</v>
      </c>
      <c r="O18" s="68" t="e">
        <f t="shared" si="5"/>
        <v>#N/A</v>
      </c>
      <c r="P18" s="69">
        <f t="shared" si="6"/>
        <v>0</v>
      </c>
      <c r="R18">
        <f t="shared" si="7"/>
        <v>0</v>
      </c>
      <c r="S18" s="68" t="e">
        <f t="shared" si="8"/>
        <v>#N/A</v>
      </c>
      <c r="T18" s="69">
        <f t="shared" si="9"/>
        <v>0</v>
      </c>
      <c r="V18" s="69">
        <f t="shared" si="10"/>
        <v>0</v>
      </c>
      <c r="X18" s="75">
        <f>SUM('R 4'!X18,V18)</f>
        <v>0</v>
      </c>
    </row>
    <row r="19" spans="1:24" x14ac:dyDescent="0.2">
      <c r="A19" s="7" t="s">
        <v>41</v>
      </c>
      <c r="B19" s="93" t="str">
        <f>'10er'!$L17</f>
        <v>ESV ST.JOSEF I</v>
      </c>
      <c r="C19" s="93"/>
      <c r="D19" s="93"/>
      <c r="E19" s="93"/>
      <c r="F19" s="73" t="e">
        <f t="shared" si="0"/>
        <v>#N/A</v>
      </c>
      <c r="G19" s="73">
        <f t="shared" si="1"/>
        <v>0</v>
      </c>
      <c r="H19" s="75">
        <f>SUM(IF(ISNUMBER(F19),F19,G19),'R 4'!H19)</f>
        <v>0</v>
      </c>
      <c r="J19" s="73" t="e">
        <f t="shared" si="2"/>
        <v>#N/A</v>
      </c>
      <c r="K19" s="74">
        <f t="shared" si="3"/>
        <v>0</v>
      </c>
      <c r="L19" s="75">
        <f>SUM(IF(ISNUMBER(J19),J19,K19),'R 4'!L19)</f>
        <v>0</v>
      </c>
      <c r="M19" s="65"/>
      <c r="N19" t="e">
        <f t="shared" si="4"/>
        <v>#N/A</v>
      </c>
      <c r="O19" s="68">
        <f t="shared" si="5"/>
        <v>0</v>
      </c>
      <c r="P19" s="69">
        <f t="shared" si="6"/>
        <v>0</v>
      </c>
      <c r="R19" t="e">
        <f t="shared" si="7"/>
        <v>#N/A</v>
      </c>
      <c r="S19" s="68">
        <f t="shared" si="8"/>
        <v>0</v>
      </c>
      <c r="T19" s="69">
        <f t="shared" si="9"/>
        <v>0</v>
      </c>
      <c r="V19" s="69">
        <f t="shared" si="10"/>
        <v>0</v>
      </c>
      <c r="X19" s="75">
        <f>SUM('R 4'!X19,V19)</f>
        <v>0</v>
      </c>
    </row>
    <row r="20" spans="1:24" x14ac:dyDescent="0.2">
      <c r="A20" s="7" t="s">
        <v>36</v>
      </c>
      <c r="B20" s="93" t="str">
        <f>'10er'!$L18</f>
        <v>ESV WIESELSDORF I</v>
      </c>
      <c r="C20" s="93"/>
      <c r="D20" s="93"/>
      <c r="E20" s="93"/>
      <c r="F20" s="73" t="e">
        <f t="shared" si="0"/>
        <v>#N/A</v>
      </c>
      <c r="G20" s="73">
        <f t="shared" si="1"/>
        <v>0</v>
      </c>
      <c r="H20" s="75">
        <f>SUM(IF(ISNUMBER(F20),F20,G20),'R 4'!H20)</f>
        <v>0</v>
      </c>
      <c r="J20" s="73" t="e">
        <f t="shared" si="2"/>
        <v>#N/A</v>
      </c>
      <c r="K20" s="74">
        <f t="shared" si="3"/>
        <v>0</v>
      </c>
      <c r="L20" s="75">
        <f>SUM(IF(ISNUMBER(J20),J20,K20),'R 4'!L20)</f>
        <v>0</v>
      </c>
      <c r="M20" s="65"/>
      <c r="N20" t="e">
        <f t="shared" si="4"/>
        <v>#N/A</v>
      </c>
      <c r="O20" s="68">
        <f t="shared" si="5"/>
        <v>0</v>
      </c>
      <c r="P20" s="69">
        <f t="shared" si="6"/>
        <v>0</v>
      </c>
      <c r="R20" t="e">
        <f t="shared" si="7"/>
        <v>#N/A</v>
      </c>
      <c r="S20" s="68">
        <f t="shared" si="8"/>
        <v>0</v>
      </c>
      <c r="T20" s="69">
        <f t="shared" si="9"/>
        <v>0</v>
      </c>
      <c r="V20" s="69">
        <f t="shared" si="10"/>
        <v>0</v>
      </c>
      <c r="X20" s="75">
        <f>SUM('R 4'!X20,V20)</f>
        <v>0</v>
      </c>
    </row>
    <row r="21" spans="1:24" x14ac:dyDescent="0.2">
      <c r="A21" s="7" t="s">
        <v>43</v>
      </c>
      <c r="B21" s="93" t="str">
        <f>'10er'!$L19</f>
        <v>ESV LANNACH II</v>
      </c>
      <c r="C21" s="93"/>
      <c r="D21" s="93"/>
      <c r="E21" s="93"/>
      <c r="F21" s="73" t="e">
        <f t="shared" si="0"/>
        <v>#N/A</v>
      </c>
      <c r="G21" s="73">
        <f t="shared" si="1"/>
        <v>0</v>
      </c>
      <c r="H21" s="75">
        <f>SUM(IF(ISNUMBER(F21),F21,G21),'R 4'!H21)</f>
        <v>0</v>
      </c>
      <c r="J21" s="73" t="e">
        <f t="shared" si="2"/>
        <v>#N/A</v>
      </c>
      <c r="K21" s="74">
        <f t="shared" si="3"/>
        <v>0</v>
      </c>
      <c r="L21" s="75">
        <f>SUM(IF(ISNUMBER(J21),J21,K21),'R 4'!L21)</f>
        <v>0</v>
      </c>
      <c r="M21" s="65"/>
      <c r="N21" t="e">
        <f t="shared" si="4"/>
        <v>#N/A</v>
      </c>
      <c r="O21" s="68">
        <f t="shared" si="5"/>
        <v>0</v>
      </c>
      <c r="P21" s="69">
        <f t="shared" si="6"/>
        <v>0</v>
      </c>
      <c r="R21" t="e">
        <f t="shared" si="7"/>
        <v>#N/A</v>
      </c>
      <c r="S21" s="68">
        <f t="shared" si="8"/>
        <v>0</v>
      </c>
      <c r="T21" s="69">
        <f t="shared" si="9"/>
        <v>0</v>
      </c>
      <c r="V21" s="69">
        <f t="shared" si="10"/>
        <v>0</v>
      </c>
      <c r="X21" s="75">
        <f>SUM('R 4'!X21,V21)</f>
        <v>0</v>
      </c>
    </row>
    <row r="22" spans="1:24" x14ac:dyDescent="0.2">
      <c r="B22" s="96"/>
      <c r="C22" s="96"/>
      <c r="D22" s="96"/>
      <c r="E22" s="96"/>
    </row>
  </sheetData>
  <mergeCells count="22">
    <mergeCell ref="F11:M11"/>
    <mergeCell ref="B22:E2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12:E12"/>
    <mergeCell ref="A11:B11"/>
    <mergeCell ref="F4:H4"/>
    <mergeCell ref="J4:L4"/>
    <mergeCell ref="A8:B8"/>
    <mergeCell ref="A9:B9"/>
    <mergeCell ref="A6:B6"/>
    <mergeCell ref="A7:B7"/>
    <mergeCell ref="A4:B4"/>
    <mergeCell ref="A5:B5"/>
    <mergeCell ref="C4:D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4:X22"/>
  <sheetViews>
    <sheetView workbookViewId="0">
      <selection activeCell="L5" sqref="L5:L9"/>
    </sheetView>
  </sheetViews>
  <sheetFormatPr baseColWidth="10" defaultColWidth="10.7109375" defaultRowHeight="12.75" x14ac:dyDescent="0.2"/>
  <cols>
    <col min="1" max="1" width="3.7109375" customWidth="1"/>
    <col min="2" max="2" width="17.28515625" customWidth="1"/>
    <col min="3" max="3" width="1.7109375" customWidth="1"/>
    <col min="4" max="4" width="20.28515625" customWidth="1"/>
    <col min="6" max="7" width="4.5703125" bestFit="1" customWidth="1"/>
    <col min="8" max="8" width="4.140625" bestFit="1" customWidth="1"/>
    <col min="9" max="9" width="3.28515625" customWidth="1"/>
    <col min="10" max="10" width="4.85546875" customWidth="1"/>
    <col min="11" max="11" width="4.5703125" bestFit="1" customWidth="1"/>
    <col min="12" max="12" width="4.85546875" customWidth="1"/>
    <col min="13" max="13" width="2.85546875" customWidth="1"/>
    <col min="14" max="14" width="4.28515625" customWidth="1"/>
    <col min="15" max="15" width="10.85546875" bestFit="1" customWidth="1"/>
  </cols>
  <sheetData>
    <row r="4" spans="1:24" ht="15.75" x14ac:dyDescent="0.25">
      <c r="A4" s="95" t="s">
        <v>1</v>
      </c>
      <c r="B4" s="95"/>
      <c r="C4" s="91">
        <f>'10er'!$G$12-7</f>
        <v>44113</v>
      </c>
      <c r="D4" s="91"/>
      <c r="F4" s="89" t="s">
        <v>58</v>
      </c>
      <c r="G4" s="89"/>
      <c r="H4" s="89"/>
      <c r="J4" s="89" t="s">
        <v>61</v>
      </c>
      <c r="K4" s="89"/>
      <c r="L4" s="89"/>
    </row>
    <row r="5" spans="1:24" ht="15.75" x14ac:dyDescent="0.25">
      <c r="A5" s="92" t="str">
        <f>'10er'!$F6</f>
        <v>ESV LANNACH I</v>
      </c>
      <c r="B5" s="92"/>
      <c r="C5" s="2" t="s">
        <v>0</v>
      </c>
      <c r="D5" s="3" t="str">
        <f>'10er'!$H6</f>
        <v>ESV STAINZTAL</v>
      </c>
      <c r="F5">
        <v>0</v>
      </c>
      <c r="G5" t="s">
        <v>57</v>
      </c>
      <c r="H5">
        <v>0</v>
      </c>
      <c r="J5">
        <v>0</v>
      </c>
      <c r="K5" t="s">
        <v>57</v>
      </c>
      <c r="L5">
        <v>0</v>
      </c>
    </row>
    <row r="6" spans="1:24" ht="15.75" x14ac:dyDescent="0.25">
      <c r="A6" s="92" t="str">
        <f>'10er'!$F7</f>
        <v>ESV WIESELSDORF I</v>
      </c>
      <c r="B6" s="92"/>
      <c r="C6" s="2" t="s">
        <v>0</v>
      </c>
      <c r="D6" s="66" t="str">
        <f>'10er'!$H7</f>
        <v>SSV MARHOF</v>
      </c>
      <c r="F6">
        <v>0</v>
      </c>
      <c r="G6" t="s">
        <v>57</v>
      </c>
      <c r="H6">
        <v>0</v>
      </c>
      <c r="J6">
        <v>0</v>
      </c>
      <c r="K6" t="s">
        <v>57</v>
      </c>
      <c r="L6">
        <v>0</v>
      </c>
    </row>
    <row r="7" spans="1:24" ht="15.75" x14ac:dyDescent="0.25">
      <c r="A7" s="92" t="str">
        <f>'10er'!$F8</f>
        <v>ESV LANNACH II</v>
      </c>
      <c r="B7" s="92"/>
      <c r="C7" s="2" t="s">
        <v>0</v>
      </c>
      <c r="D7" s="66" t="str">
        <f>'10er'!$H8</f>
        <v>ESV ST.JOSEF I</v>
      </c>
      <c r="F7">
        <v>0</v>
      </c>
      <c r="G7" t="s">
        <v>57</v>
      </c>
      <c r="H7">
        <v>0</v>
      </c>
      <c r="J7">
        <v>0</v>
      </c>
      <c r="K7" t="s">
        <v>57</v>
      </c>
      <c r="L7">
        <v>0</v>
      </c>
    </row>
    <row r="8" spans="1:24" ht="15.75" x14ac:dyDescent="0.25">
      <c r="A8" s="92" t="str">
        <f>'10er'!$F9</f>
        <v>DSC KAIJO</v>
      </c>
      <c r="B8" s="92"/>
      <c r="C8" s="2" t="s">
        <v>0</v>
      </c>
      <c r="D8" s="66" t="str">
        <f>'10er'!$H9</f>
        <v>DSC FELLNER</v>
      </c>
      <c r="F8">
        <v>0</v>
      </c>
      <c r="G8" t="s">
        <v>57</v>
      </c>
      <c r="H8">
        <v>0</v>
      </c>
      <c r="J8">
        <v>0</v>
      </c>
      <c r="K8" t="s">
        <v>57</v>
      </c>
      <c r="L8">
        <v>0</v>
      </c>
    </row>
    <row r="9" spans="1:24" ht="15.75" x14ac:dyDescent="0.25">
      <c r="A9" s="92" t="str">
        <f>'10er'!$F10</f>
        <v>ESV RASSACH</v>
      </c>
      <c r="B9" s="92"/>
      <c r="C9" s="2" t="s">
        <v>0</v>
      </c>
      <c r="D9" s="66" t="str">
        <f>'10er'!$H10</f>
        <v>ESV SCHLIEB</v>
      </c>
      <c r="F9">
        <v>0</v>
      </c>
      <c r="G9" t="s">
        <v>57</v>
      </c>
      <c r="H9">
        <v>0</v>
      </c>
      <c r="J9">
        <v>0</v>
      </c>
      <c r="K9" t="s">
        <v>57</v>
      </c>
      <c r="L9">
        <v>0</v>
      </c>
    </row>
    <row r="10" spans="1:24" ht="15.75" customHeight="1" x14ac:dyDescent="0.2"/>
    <row r="11" spans="1:24" x14ac:dyDescent="0.2">
      <c r="A11" s="94" t="str">
        <f>'R 1'!$A$11:$B$11</f>
        <v>Tabelle Gruppe</v>
      </c>
      <c r="B11" s="94"/>
      <c r="F11" s="90" t="s">
        <v>59</v>
      </c>
      <c r="G11" s="90"/>
      <c r="H11" s="90"/>
      <c r="I11" s="90"/>
      <c r="J11" s="90"/>
      <c r="K11" s="90"/>
      <c r="L11" s="90"/>
      <c r="M11" s="90"/>
      <c r="N11" s="70" t="s">
        <v>90</v>
      </c>
      <c r="O11" s="70"/>
      <c r="P11" s="70"/>
      <c r="Q11" s="70"/>
      <c r="R11" s="70"/>
      <c r="S11" s="70"/>
      <c r="T11" s="70"/>
      <c r="U11" s="70"/>
      <c r="V11" s="71" t="s">
        <v>91</v>
      </c>
      <c r="X11" s="69" t="s">
        <v>92</v>
      </c>
    </row>
    <row r="12" spans="1:24" ht="18" customHeight="1" x14ac:dyDescent="0.2">
      <c r="A12" s="7" t="s">
        <v>34</v>
      </c>
      <c r="B12" s="93" t="str">
        <f>'10er'!$L10</f>
        <v>ESV LANNACH I</v>
      </c>
      <c r="C12" s="93"/>
      <c r="D12" s="93"/>
      <c r="E12" s="93"/>
      <c r="F12" s="67">
        <f>VLOOKUP(B12,$A$5:$F$9,6,FALSE)</f>
        <v>0</v>
      </c>
      <c r="G12" s="76" t="e">
        <f>VLOOKUP(B12,$D$5:$H$9,5,FALSE)</f>
        <v>#N/A</v>
      </c>
      <c r="H12" s="75">
        <f>SUM(IF(ISNUMBER(F12),F12,G12),'R 5'!H12)</f>
        <v>0</v>
      </c>
      <c r="I12" s="67"/>
      <c r="J12" s="67">
        <f>VLOOKUP(B12,$A$5:$H$9,8,FALSE)</f>
        <v>0</v>
      </c>
      <c r="K12" s="76" t="e">
        <f>VLOOKUP(B12,$D$5:$H$9,3,FALSE)</f>
        <v>#N/A</v>
      </c>
      <c r="L12" s="75">
        <f>SUM(IF(ISNUMBER(J12),J12,K12),'R 5'!L12)</f>
        <v>0</v>
      </c>
      <c r="M12" s="60"/>
      <c r="N12">
        <f>VLOOKUP(B12,$A$5:$J$9,10,FALSE)</f>
        <v>0</v>
      </c>
      <c r="O12" s="68" t="e">
        <f>VLOOKUP(B12,$D$5:$L$9,9,FALSE)</f>
        <v>#N/A</v>
      </c>
      <c r="P12" s="69">
        <f>IF(ISNUMBER(N12),N12,O12)</f>
        <v>0</v>
      </c>
      <c r="R12">
        <f>VLOOKUP(B12,$A$5:$L$9,12,FALSE)</f>
        <v>0</v>
      </c>
      <c r="S12" s="68" t="e">
        <f>VLOOKUP(B12,$D$5:$J$9,7,FALSE)</f>
        <v>#N/A</v>
      </c>
      <c r="T12" s="69">
        <f>(IF(ISNUMBER(R12),R12,S12))</f>
        <v>0</v>
      </c>
      <c r="V12" s="69">
        <f>P12-T12</f>
        <v>0</v>
      </c>
      <c r="X12" s="75">
        <f>SUM('R 5'!X12,V12)</f>
        <v>0</v>
      </c>
    </row>
    <row r="13" spans="1:24" x14ac:dyDescent="0.2">
      <c r="A13" s="7" t="s">
        <v>38</v>
      </c>
      <c r="B13" s="93" t="str">
        <f>'10er'!$L11</f>
        <v>ESV RASSACH</v>
      </c>
      <c r="C13" s="93"/>
      <c r="D13" s="93"/>
      <c r="E13" s="93"/>
      <c r="F13" s="67">
        <f t="shared" ref="F13:F21" si="0">VLOOKUP(B13,$A$5:$F$9,6,FALSE)</f>
        <v>0</v>
      </c>
      <c r="G13" s="67" t="e">
        <f t="shared" ref="G13:G21" si="1">VLOOKUP(B13,$D$5:$H$9,5,FALSE)</f>
        <v>#N/A</v>
      </c>
      <c r="H13" s="75">
        <f>SUM(IF(ISNUMBER(F13),F13,G13),'R 5'!H13)</f>
        <v>0</v>
      </c>
      <c r="I13" s="67"/>
      <c r="J13" s="67">
        <f t="shared" ref="J13:J21" si="2">VLOOKUP(B13,$A$5:$H$9,8,FALSE)</f>
        <v>0</v>
      </c>
      <c r="K13" s="76" t="e">
        <f t="shared" ref="K13:K21" si="3">VLOOKUP(B13,$D$5:$H$9,3,FALSE)</f>
        <v>#N/A</v>
      </c>
      <c r="L13" s="75">
        <f>SUM(IF(ISNUMBER(J13),J13,K13),'R 5'!L13)</f>
        <v>0</v>
      </c>
      <c r="M13" s="60"/>
      <c r="N13">
        <f t="shared" ref="N13:N21" si="4">VLOOKUP(B13,$A$5:$J$9,10,FALSE)</f>
        <v>0</v>
      </c>
      <c r="O13" s="68" t="e">
        <f t="shared" ref="O13:O21" si="5">VLOOKUP(B13,$D$5:$L$9,9,FALSE)</f>
        <v>#N/A</v>
      </c>
      <c r="P13" s="69">
        <f t="shared" ref="P13:P21" si="6">IF(ISNUMBER(N13),N13,O13)</f>
        <v>0</v>
      </c>
      <c r="R13">
        <f t="shared" ref="R13:R21" si="7">VLOOKUP(B13,$A$5:$L$9,12,FALSE)</f>
        <v>0</v>
      </c>
      <c r="S13" s="68" t="e">
        <f t="shared" ref="S13:S21" si="8">VLOOKUP(B13,$D$5:$J$9,7,FALSE)</f>
        <v>#N/A</v>
      </c>
      <c r="T13" s="69">
        <f t="shared" ref="T13:T21" si="9">(IF(ISNUMBER(R13),R13,S13))</f>
        <v>0</v>
      </c>
      <c r="V13" s="69">
        <f t="shared" ref="V13:V21" si="10">P13-T13</f>
        <v>0</v>
      </c>
      <c r="X13" s="75">
        <f>SUM('R 5'!X13,V13)</f>
        <v>0</v>
      </c>
    </row>
    <row r="14" spans="1:24" x14ac:dyDescent="0.2">
      <c r="A14" s="7" t="s">
        <v>40</v>
      </c>
      <c r="B14" s="93" t="str">
        <f>'10er'!$L12</f>
        <v>DSC KAIJO</v>
      </c>
      <c r="C14" s="93"/>
      <c r="D14" s="93"/>
      <c r="E14" s="93"/>
      <c r="F14" s="67">
        <f t="shared" si="0"/>
        <v>0</v>
      </c>
      <c r="G14" s="67" t="e">
        <f t="shared" si="1"/>
        <v>#N/A</v>
      </c>
      <c r="H14" s="75">
        <f>SUM(IF(ISNUMBER(F14),F14,G14),'R 5'!H14)</f>
        <v>0</v>
      </c>
      <c r="I14" s="67"/>
      <c r="J14" s="67">
        <f t="shared" si="2"/>
        <v>0</v>
      </c>
      <c r="K14" s="76" t="e">
        <f t="shared" si="3"/>
        <v>#N/A</v>
      </c>
      <c r="L14" s="75">
        <f>SUM(IF(ISNUMBER(J14),J14,K14),'R 5'!L14)</f>
        <v>0</v>
      </c>
      <c r="M14" s="77"/>
      <c r="N14">
        <f t="shared" si="4"/>
        <v>0</v>
      </c>
      <c r="O14" s="68" t="e">
        <f t="shared" si="5"/>
        <v>#N/A</v>
      </c>
      <c r="P14" s="69">
        <f t="shared" si="6"/>
        <v>0</v>
      </c>
      <c r="R14">
        <f t="shared" si="7"/>
        <v>0</v>
      </c>
      <c r="S14" s="68" t="e">
        <f t="shared" si="8"/>
        <v>#N/A</v>
      </c>
      <c r="T14" s="69">
        <f t="shared" si="9"/>
        <v>0</v>
      </c>
      <c r="V14" s="69">
        <f t="shared" si="10"/>
        <v>0</v>
      </c>
      <c r="X14" s="75">
        <f>SUM('R 5'!X14,V14)</f>
        <v>0</v>
      </c>
    </row>
    <row r="15" spans="1:24" x14ac:dyDescent="0.2">
      <c r="A15" s="7" t="s">
        <v>42</v>
      </c>
      <c r="B15" s="93" t="str">
        <f>'10er'!$L13</f>
        <v>DSC FELLNER</v>
      </c>
      <c r="C15" s="93"/>
      <c r="D15" s="93"/>
      <c r="E15" s="93"/>
      <c r="F15" s="67" t="e">
        <f t="shared" si="0"/>
        <v>#N/A</v>
      </c>
      <c r="G15" s="67">
        <f t="shared" si="1"/>
        <v>0</v>
      </c>
      <c r="H15" s="75">
        <f>SUM(IF(ISNUMBER(F15),F15,G15),'R 5'!H15)</f>
        <v>0</v>
      </c>
      <c r="I15" s="67"/>
      <c r="J15" s="67" t="e">
        <f t="shared" si="2"/>
        <v>#N/A</v>
      </c>
      <c r="K15" s="76">
        <f t="shared" si="3"/>
        <v>0</v>
      </c>
      <c r="L15" s="75">
        <f>SUM(IF(ISNUMBER(J15),J15,K15),'R 5'!L15)</f>
        <v>0</v>
      </c>
      <c r="M15" s="77"/>
      <c r="N15" t="e">
        <f t="shared" si="4"/>
        <v>#N/A</v>
      </c>
      <c r="O15" s="68">
        <f t="shared" si="5"/>
        <v>0</v>
      </c>
      <c r="P15" s="69">
        <f t="shared" si="6"/>
        <v>0</v>
      </c>
      <c r="R15" t="e">
        <f t="shared" si="7"/>
        <v>#N/A</v>
      </c>
      <c r="S15" s="68">
        <f t="shared" si="8"/>
        <v>0</v>
      </c>
      <c r="T15" s="69">
        <f t="shared" si="9"/>
        <v>0</v>
      </c>
      <c r="V15" s="69">
        <f t="shared" si="10"/>
        <v>0</v>
      </c>
      <c r="X15" s="75">
        <f>SUM('R 5'!X15,V15)</f>
        <v>0</v>
      </c>
    </row>
    <row r="16" spans="1:24" x14ac:dyDescent="0.2">
      <c r="A16" s="7" t="s">
        <v>44</v>
      </c>
      <c r="B16" s="93" t="str">
        <f>'10er'!$L14</f>
        <v>ESV SCHLIEB</v>
      </c>
      <c r="C16" s="93"/>
      <c r="D16" s="93"/>
      <c r="E16" s="93"/>
      <c r="F16" s="67" t="e">
        <f t="shared" si="0"/>
        <v>#N/A</v>
      </c>
      <c r="G16" s="67">
        <f t="shared" si="1"/>
        <v>0</v>
      </c>
      <c r="H16" s="75">
        <f>SUM(IF(ISNUMBER(F16),F16,G16),'R 5'!H16)</f>
        <v>0</v>
      </c>
      <c r="I16" s="67"/>
      <c r="J16" s="67" t="e">
        <f t="shared" si="2"/>
        <v>#N/A</v>
      </c>
      <c r="K16" s="76">
        <f t="shared" si="3"/>
        <v>0</v>
      </c>
      <c r="L16" s="75">
        <f>SUM(IF(ISNUMBER(J16),J16,K16),'R 5'!L16)</f>
        <v>0</v>
      </c>
      <c r="M16" s="77"/>
      <c r="N16" t="e">
        <f t="shared" si="4"/>
        <v>#N/A</v>
      </c>
      <c r="O16" s="68">
        <f t="shared" si="5"/>
        <v>0</v>
      </c>
      <c r="P16" s="69">
        <f t="shared" si="6"/>
        <v>0</v>
      </c>
      <c r="R16" t="e">
        <f t="shared" si="7"/>
        <v>#N/A</v>
      </c>
      <c r="S16" s="68">
        <f t="shared" si="8"/>
        <v>0</v>
      </c>
      <c r="T16" s="69">
        <f t="shared" si="9"/>
        <v>0</v>
      </c>
      <c r="V16" s="69">
        <f t="shared" si="10"/>
        <v>0</v>
      </c>
      <c r="X16" s="75">
        <f>SUM('R 5'!X16,V16)</f>
        <v>0</v>
      </c>
    </row>
    <row r="17" spans="1:24" x14ac:dyDescent="0.2">
      <c r="A17" s="7" t="s">
        <v>46</v>
      </c>
      <c r="B17" s="93" t="str">
        <f>'10er'!$L15</f>
        <v>ESV STAINZTAL</v>
      </c>
      <c r="C17" s="93"/>
      <c r="D17" s="93"/>
      <c r="E17" s="93"/>
      <c r="F17" s="67" t="e">
        <f t="shared" si="0"/>
        <v>#N/A</v>
      </c>
      <c r="G17" s="67">
        <f t="shared" si="1"/>
        <v>0</v>
      </c>
      <c r="H17" s="75">
        <f>SUM(IF(ISNUMBER(F17),F17,G17),'R 5'!H17)</f>
        <v>0</v>
      </c>
      <c r="I17" s="67"/>
      <c r="J17" s="67" t="e">
        <f t="shared" si="2"/>
        <v>#N/A</v>
      </c>
      <c r="K17" s="76">
        <f t="shared" si="3"/>
        <v>0</v>
      </c>
      <c r="L17" s="75">
        <f>SUM(IF(ISNUMBER(J17),J17,K17),'R 5'!L17)</f>
        <v>0</v>
      </c>
      <c r="M17" s="77"/>
      <c r="N17" t="e">
        <f t="shared" si="4"/>
        <v>#N/A</v>
      </c>
      <c r="O17" s="68">
        <f t="shared" si="5"/>
        <v>0</v>
      </c>
      <c r="P17" s="69">
        <f t="shared" si="6"/>
        <v>0</v>
      </c>
      <c r="R17" t="e">
        <f t="shared" si="7"/>
        <v>#N/A</v>
      </c>
      <c r="S17" s="68">
        <f t="shared" si="8"/>
        <v>0</v>
      </c>
      <c r="T17" s="69">
        <f t="shared" si="9"/>
        <v>0</v>
      </c>
      <c r="V17" s="69">
        <f t="shared" si="10"/>
        <v>0</v>
      </c>
      <c r="X17" s="75">
        <f>SUM('R 5'!X17,V17)</f>
        <v>0</v>
      </c>
    </row>
    <row r="18" spans="1:24" x14ac:dyDescent="0.2">
      <c r="A18" s="7" t="s">
        <v>47</v>
      </c>
      <c r="B18" s="93" t="str">
        <f>'10er'!$L16</f>
        <v>SSV MARHOF</v>
      </c>
      <c r="C18" s="93"/>
      <c r="D18" s="93"/>
      <c r="E18" s="93"/>
      <c r="F18" s="67" t="e">
        <f t="shared" si="0"/>
        <v>#N/A</v>
      </c>
      <c r="G18" s="67">
        <f t="shared" si="1"/>
        <v>0</v>
      </c>
      <c r="H18" s="75">
        <f>SUM(IF(ISNUMBER(F18),F18,G18),'R 5'!H18)</f>
        <v>0</v>
      </c>
      <c r="I18" s="67"/>
      <c r="J18" s="67" t="e">
        <f t="shared" si="2"/>
        <v>#N/A</v>
      </c>
      <c r="K18" s="76">
        <f t="shared" si="3"/>
        <v>0</v>
      </c>
      <c r="L18" s="75">
        <f>SUM(IF(ISNUMBER(J18),J18,K18),'R 5'!L18)</f>
        <v>0</v>
      </c>
      <c r="M18" s="60"/>
      <c r="N18" t="e">
        <f t="shared" si="4"/>
        <v>#N/A</v>
      </c>
      <c r="O18" s="68">
        <f t="shared" si="5"/>
        <v>0</v>
      </c>
      <c r="P18" s="69">
        <f t="shared" si="6"/>
        <v>0</v>
      </c>
      <c r="R18" t="e">
        <f t="shared" si="7"/>
        <v>#N/A</v>
      </c>
      <c r="S18" s="68">
        <f t="shared" si="8"/>
        <v>0</v>
      </c>
      <c r="T18" s="69">
        <f t="shared" si="9"/>
        <v>0</v>
      </c>
      <c r="V18" s="69">
        <f t="shared" si="10"/>
        <v>0</v>
      </c>
      <c r="X18" s="75">
        <f>SUM('R 5'!X18,V18)</f>
        <v>0</v>
      </c>
    </row>
    <row r="19" spans="1:24" x14ac:dyDescent="0.2">
      <c r="A19" s="7" t="s">
        <v>41</v>
      </c>
      <c r="B19" s="93" t="str">
        <f>'10er'!$L17</f>
        <v>ESV ST.JOSEF I</v>
      </c>
      <c r="C19" s="93"/>
      <c r="D19" s="93"/>
      <c r="E19" s="93"/>
      <c r="F19" s="67" t="e">
        <f t="shared" si="0"/>
        <v>#N/A</v>
      </c>
      <c r="G19" s="67">
        <f t="shared" si="1"/>
        <v>0</v>
      </c>
      <c r="H19" s="75">
        <f>SUM(IF(ISNUMBER(F19),F19,G19),'R 5'!H19)</f>
        <v>0</v>
      </c>
      <c r="I19" s="67"/>
      <c r="J19" s="67" t="e">
        <f t="shared" si="2"/>
        <v>#N/A</v>
      </c>
      <c r="K19" s="76">
        <f t="shared" si="3"/>
        <v>0</v>
      </c>
      <c r="L19" s="75">
        <f>SUM(IF(ISNUMBER(J19),J19,K19),'R 5'!L19)</f>
        <v>0</v>
      </c>
      <c r="M19" s="60"/>
      <c r="N19" t="e">
        <f t="shared" si="4"/>
        <v>#N/A</v>
      </c>
      <c r="O19" s="68">
        <f t="shared" si="5"/>
        <v>0</v>
      </c>
      <c r="P19" s="69">
        <f t="shared" si="6"/>
        <v>0</v>
      </c>
      <c r="R19" t="e">
        <f t="shared" si="7"/>
        <v>#N/A</v>
      </c>
      <c r="S19" s="68">
        <f t="shared" si="8"/>
        <v>0</v>
      </c>
      <c r="T19" s="69">
        <f t="shared" si="9"/>
        <v>0</v>
      </c>
      <c r="V19" s="69">
        <f t="shared" si="10"/>
        <v>0</v>
      </c>
      <c r="X19" s="75">
        <f>SUM('R 5'!X19,V19)</f>
        <v>0</v>
      </c>
    </row>
    <row r="20" spans="1:24" x14ac:dyDescent="0.2">
      <c r="A20" s="7" t="s">
        <v>36</v>
      </c>
      <c r="B20" s="93" t="str">
        <f>'10er'!$L18</f>
        <v>ESV WIESELSDORF I</v>
      </c>
      <c r="C20" s="93"/>
      <c r="D20" s="93"/>
      <c r="E20" s="93"/>
      <c r="F20" s="67">
        <f t="shared" si="0"/>
        <v>0</v>
      </c>
      <c r="G20" s="67" t="e">
        <f t="shared" si="1"/>
        <v>#N/A</v>
      </c>
      <c r="H20" s="75">
        <f>SUM(IF(ISNUMBER(F20),F20,G20),'R 5'!H20)</f>
        <v>0</v>
      </c>
      <c r="I20" s="67"/>
      <c r="J20" s="67">
        <f t="shared" si="2"/>
        <v>0</v>
      </c>
      <c r="K20" s="76" t="e">
        <f t="shared" si="3"/>
        <v>#N/A</v>
      </c>
      <c r="L20" s="75">
        <f>SUM(IF(ISNUMBER(J20),J20,K20),'R 5'!L20)</f>
        <v>0</v>
      </c>
      <c r="M20" s="60"/>
      <c r="N20">
        <f t="shared" si="4"/>
        <v>0</v>
      </c>
      <c r="O20" s="68" t="e">
        <f t="shared" si="5"/>
        <v>#N/A</v>
      </c>
      <c r="P20" s="69">
        <f t="shared" si="6"/>
        <v>0</v>
      </c>
      <c r="R20">
        <f t="shared" si="7"/>
        <v>0</v>
      </c>
      <c r="S20" s="68" t="e">
        <f t="shared" si="8"/>
        <v>#N/A</v>
      </c>
      <c r="T20" s="69">
        <f t="shared" si="9"/>
        <v>0</v>
      </c>
      <c r="V20" s="69">
        <f t="shared" si="10"/>
        <v>0</v>
      </c>
      <c r="X20" s="75">
        <f>SUM('R 5'!X20,V20)</f>
        <v>0</v>
      </c>
    </row>
    <row r="21" spans="1:24" x14ac:dyDescent="0.2">
      <c r="A21" s="7" t="s">
        <v>43</v>
      </c>
      <c r="B21" s="93" t="str">
        <f>'10er'!$L19</f>
        <v>ESV LANNACH II</v>
      </c>
      <c r="C21" s="93"/>
      <c r="D21" s="93"/>
      <c r="E21" s="93"/>
      <c r="F21" s="67">
        <f t="shared" si="0"/>
        <v>0</v>
      </c>
      <c r="G21" s="67" t="e">
        <f t="shared" si="1"/>
        <v>#N/A</v>
      </c>
      <c r="H21" s="75">
        <f>SUM(IF(ISNUMBER(F21),F21,G21),'R 5'!H21)</f>
        <v>0</v>
      </c>
      <c r="I21" s="67"/>
      <c r="J21" s="67">
        <f t="shared" si="2"/>
        <v>0</v>
      </c>
      <c r="K21" s="76" t="e">
        <f t="shared" si="3"/>
        <v>#N/A</v>
      </c>
      <c r="L21" s="75">
        <f>SUM(IF(ISNUMBER(J21),J21,K21),'R 5'!L21)</f>
        <v>0</v>
      </c>
      <c r="M21" s="60"/>
      <c r="N21">
        <f t="shared" si="4"/>
        <v>0</v>
      </c>
      <c r="O21" s="68" t="e">
        <f t="shared" si="5"/>
        <v>#N/A</v>
      </c>
      <c r="P21" s="69">
        <f t="shared" si="6"/>
        <v>0</v>
      </c>
      <c r="R21">
        <f t="shared" si="7"/>
        <v>0</v>
      </c>
      <c r="S21" s="68" t="e">
        <f t="shared" si="8"/>
        <v>#N/A</v>
      </c>
      <c r="T21" s="69">
        <f t="shared" si="9"/>
        <v>0</v>
      </c>
      <c r="V21" s="69">
        <f t="shared" si="10"/>
        <v>0</v>
      </c>
      <c r="X21" s="75">
        <f>SUM('R 5'!X21,V21)</f>
        <v>0</v>
      </c>
    </row>
    <row r="22" spans="1:24" x14ac:dyDescent="0.2">
      <c r="B22" s="96"/>
      <c r="C22" s="96"/>
      <c r="D22" s="96"/>
      <c r="E22" s="96"/>
    </row>
  </sheetData>
  <mergeCells count="22">
    <mergeCell ref="C4:D4"/>
    <mergeCell ref="B12:E12"/>
    <mergeCell ref="A11:B11"/>
    <mergeCell ref="F4:H4"/>
    <mergeCell ref="J4:L4"/>
    <mergeCell ref="A8:B8"/>
    <mergeCell ref="A9:B9"/>
    <mergeCell ref="A4:B4"/>
    <mergeCell ref="F11:M11"/>
    <mergeCell ref="A5:B5"/>
    <mergeCell ref="A6:B6"/>
    <mergeCell ref="A7:B7"/>
    <mergeCell ref="B22:E2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4:X22"/>
  <sheetViews>
    <sheetView workbookViewId="0">
      <selection activeCell="L5" sqref="L5:L9"/>
    </sheetView>
  </sheetViews>
  <sheetFormatPr baseColWidth="10" defaultColWidth="10.7109375" defaultRowHeight="12.75" x14ac:dyDescent="0.2"/>
  <cols>
    <col min="1" max="1" width="3.7109375" customWidth="1"/>
    <col min="2" max="2" width="17.28515625" customWidth="1"/>
    <col min="3" max="3" width="1.7109375" customWidth="1"/>
    <col min="4" max="4" width="20.28515625" customWidth="1"/>
    <col min="6" max="6" width="4" bestFit="1" customWidth="1"/>
    <col min="7" max="7" width="1.5703125" bestFit="1" customWidth="1"/>
    <col min="8" max="8" width="4" bestFit="1" customWidth="1"/>
    <col min="9" max="9" width="3.28515625" customWidth="1"/>
    <col min="10" max="10" width="4.85546875" customWidth="1"/>
    <col min="11" max="11" width="1.5703125" bestFit="1" customWidth="1"/>
    <col min="12" max="12" width="4.85546875" customWidth="1"/>
    <col min="13" max="13" width="2.85546875" customWidth="1"/>
    <col min="14" max="14" width="1.7109375" customWidth="1"/>
  </cols>
  <sheetData>
    <row r="4" spans="1:24" ht="15.75" x14ac:dyDescent="0.25">
      <c r="A4" s="95" t="s">
        <v>6</v>
      </c>
      <c r="B4" s="95"/>
      <c r="C4" s="91">
        <f>'10er'!$G$19-7</f>
        <v>44120</v>
      </c>
      <c r="D4" s="91"/>
      <c r="F4" s="89" t="s">
        <v>58</v>
      </c>
      <c r="G4" s="89"/>
      <c r="H4" s="89"/>
      <c r="J4" s="89" t="s">
        <v>61</v>
      </c>
      <c r="K4" s="89"/>
      <c r="L4" s="89"/>
    </row>
    <row r="5" spans="1:24" ht="15.75" x14ac:dyDescent="0.25">
      <c r="A5" s="92" t="str">
        <f>'10er'!$F13</f>
        <v>ESV ST.JOSEF I</v>
      </c>
      <c r="B5" s="92"/>
      <c r="C5" s="2" t="s">
        <v>0</v>
      </c>
      <c r="D5" s="3" t="str">
        <f>'10er'!$H13</f>
        <v>ESV WIESELSDORF I</v>
      </c>
      <c r="F5">
        <v>0</v>
      </c>
      <c r="G5" t="s">
        <v>57</v>
      </c>
      <c r="H5">
        <v>0</v>
      </c>
      <c r="J5">
        <v>0</v>
      </c>
      <c r="K5" t="s">
        <v>57</v>
      </c>
      <c r="L5">
        <v>0</v>
      </c>
    </row>
    <row r="6" spans="1:24" ht="15.75" x14ac:dyDescent="0.25">
      <c r="A6" s="92" t="str">
        <f>'10er'!$F14</f>
        <v>DSC FELLNER</v>
      </c>
      <c r="B6" s="92"/>
      <c r="C6" s="2" t="s">
        <v>0</v>
      </c>
      <c r="D6" s="66" t="str">
        <f>'10er'!$H14</f>
        <v>ESV LANNACH II</v>
      </c>
      <c r="F6">
        <v>0</v>
      </c>
      <c r="G6" t="s">
        <v>57</v>
      </c>
      <c r="H6">
        <v>0</v>
      </c>
      <c r="J6">
        <v>0</v>
      </c>
      <c r="K6" t="s">
        <v>57</v>
      </c>
      <c r="L6">
        <v>0</v>
      </c>
    </row>
    <row r="7" spans="1:24" ht="15.75" x14ac:dyDescent="0.25">
      <c r="A7" s="92" t="str">
        <f>'10er'!$F15</f>
        <v>ESV SCHLIEB</v>
      </c>
      <c r="B7" s="92"/>
      <c r="C7" s="2" t="s">
        <v>0</v>
      </c>
      <c r="D7" s="66" t="str">
        <f>'10er'!$H15</f>
        <v>DSC KAIJO</v>
      </c>
      <c r="F7">
        <v>0</v>
      </c>
      <c r="G7" t="s">
        <v>57</v>
      </c>
      <c r="H7">
        <v>0</v>
      </c>
      <c r="J7">
        <v>0</v>
      </c>
      <c r="K7" t="s">
        <v>57</v>
      </c>
      <c r="L7">
        <v>0</v>
      </c>
    </row>
    <row r="8" spans="1:24" ht="15.75" x14ac:dyDescent="0.25">
      <c r="A8" s="92" t="str">
        <f>'10er'!$F16</f>
        <v>ESV STAINZTAL</v>
      </c>
      <c r="B8" s="92"/>
      <c r="C8" s="2" t="s">
        <v>0</v>
      </c>
      <c r="D8" s="66" t="str">
        <f>'10er'!$H16</f>
        <v>ESV RASSACH</v>
      </c>
      <c r="F8">
        <v>0</v>
      </c>
      <c r="G8" t="s">
        <v>57</v>
      </c>
      <c r="H8">
        <v>0</v>
      </c>
      <c r="J8">
        <v>0</v>
      </c>
      <c r="K8" t="s">
        <v>57</v>
      </c>
      <c r="L8">
        <v>0</v>
      </c>
    </row>
    <row r="9" spans="1:24" ht="15.75" x14ac:dyDescent="0.25">
      <c r="A9" s="92" t="str">
        <f>'10er'!$F17</f>
        <v>SSV MARHOF</v>
      </c>
      <c r="B9" s="92"/>
      <c r="C9" s="2" t="s">
        <v>0</v>
      </c>
      <c r="D9" s="66" t="str">
        <f>'10er'!$H17</f>
        <v>ESV LANNACH I</v>
      </c>
      <c r="F9">
        <v>0</v>
      </c>
      <c r="G9" t="s">
        <v>57</v>
      </c>
      <c r="H9">
        <v>0</v>
      </c>
      <c r="J9">
        <v>0</v>
      </c>
      <c r="K9" t="s">
        <v>57</v>
      </c>
      <c r="L9">
        <v>0</v>
      </c>
    </row>
    <row r="10" spans="1:24" ht="15.75" customHeight="1" x14ac:dyDescent="0.2"/>
    <row r="11" spans="1:24" x14ac:dyDescent="0.2">
      <c r="A11" s="94" t="str">
        <f>'R 1'!$A$11:$B$11</f>
        <v>Tabelle Gruppe</v>
      </c>
      <c r="B11" s="94"/>
      <c r="F11" s="90" t="s">
        <v>59</v>
      </c>
      <c r="G11" s="90"/>
      <c r="H11" s="90"/>
      <c r="I11" s="90"/>
      <c r="J11" s="90"/>
      <c r="K11" s="90"/>
      <c r="L11" s="90"/>
      <c r="M11" s="90"/>
      <c r="N11" s="70" t="s">
        <v>90</v>
      </c>
      <c r="O11" s="70"/>
      <c r="P11" s="70"/>
      <c r="Q11" s="70"/>
      <c r="R11" s="70"/>
      <c r="S11" s="70"/>
      <c r="T11" s="70"/>
      <c r="U11" s="70"/>
      <c r="V11" s="71" t="s">
        <v>91</v>
      </c>
      <c r="X11" s="69" t="s">
        <v>92</v>
      </c>
    </row>
    <row r="12" spans="1:24" ht="18" customHeight="1" x14ac:dyDescent="0.2">
      <c r="A12" s="7" t="s">
        <v>34</v>
      </c>
      <c r="B12" s="93" t="str">
        <f>'10er'!$L10</f>
        <v>ESV LANNACH I</v>
      </c>
      <c r="C12" s="93"/>
      <c r="D12" s="93"/>
      <c r="E12" s="93"/>
      <c r="F12" s="67" t="e">
        <f>VLOOKUP(B12,$A$5:$F$9,6,FALSE)</f>
        <v>#N/A</v>
      </c>
      <c r="G12" s="76">
        <f>VLOOKUP(B12,$D$5:$H$9,5,FALSE)</f>
        <v>0</v>
      </c>
      <c r="H12" s="75">
        <f>SUM(IF(ISNUMBER(F12),F12,G12),'R 6'!H12)</f>
        <v>0</v>
      </c>
      <c r="I12" s="67"/>
      <c r="J12" s="67" t="e">
        <f>VLOOKUP(B12,$A$5:$H$9,8,FALSE)</f>
        <v>#N/A</v>
      </c>
      <c r="K12" s="76">
        <f>VLOOKUP(B12,$D$5:$H$9,3,FALSE)</f>
        <v>0</v>
      </c>
      <c r="L12" s="75">
        <f>SUM(IF(ISNUMBER(J12),J12,K12),'R 6'!L12)</f>
        <v>0</v>
      </c>
      <c r="M12" s="60"/>
      <c r="N12" t="e">
        <f>VLOOKUP(B12,$A$5:$J$9,10,FALSE)</f>
        <v>#N/A</v>
      </c>
      <c r="O12" s="68">
        <f>VLOOKUP(B12,$D$5:$L$9,9,FALSE)</f>
        <v>0</v>
      </c>
      <c r="P12" s="69">
        <f>IF(ISNUMBER(N12),N12,O12)</f>
        <v>0</v>
      </c>
      <c r="R12" t="e">
        <f>VLOOKUP(B12,$A$5:$L$9,12,FALSE)</f>
        <v>#N/A</v>
      </c>
      <c r="S12" s="68">
        <f>VLOOKUP(B12,$D$5:$J$9,7,FALSE)</f>
        <v>0</v>
      </c>
      <c r="T12" s="69">
        <f>(IF(ISNUMBER(R12),R12,S12))</f>
        <v>0</v>
      </c>
      <c r="V12" s="69">
        <f>P12-T12</f>
        <v>0</v>
      </c>
      <c r="X12" s="75">
        <f>SUM('R 6'!X12,V12)</f>
        <v>0</v>
      </c>
    </row>
    <row r="13" spans="1:24" x14ac:dyDescent="0.2">
      <c r="A13" s="7" t="s">
        <v>38</v>
      </c>
      <c r="B13" s="93" t="str">
        <f>'10er'!$L11</f>
        <v>ESV RASSACH</v>
      </c>
      <c r="C13" s="93"/>
      <c r="D13" s="93"/>
      <c r="E13" s="93"/>
      <c r="F13" s="67" t="e">
        <f t="shared" ref="F13:F21" si="0">VLOOKUP(B13,$A$5:$F$9,6,FALSE)</f>
        <v>#N/A</v>
      </c>
      <c r="G13" s="67">
        <f t="shared" ref="G13:G21" si="1">VLOOKUP(B13,$D$5:$H$9,5,FALSE)</f>
        <v>0</v>
      </c>
      <c r="H13" s="75">
        <f>SUM(IF(ISNUMBER(F13),F13,G13),'R 6'!H13)</f>
        <v>0</v>
      </c>
      <c r="I13" s="67"/>
      <c r="J13" s="67" t="e">
        <f t="shared" ref="J13:J21" si="2">VLOOKUP(B13,$A$5:$H$9,8,FALSE)</f>
        <v>#N/A</v>
      </c>
      <c r="K13" s="76">
        <f t="shared" ref="K13:K21" si="3">VLOOKUP(B13,$D$5:$H$9,3,FALSE)</f>
        <v>0</v>
      </c>
      <c r="L13" s="75">
        <f>SUM(IF(ISNUMBER(J13),J13,K13),'R 6'!L13)</f>
        <v>0</v>
      </c>
      <c r="M13" s="60"/>
      <c r="N13" t="e">
        <f t="shared" ref="N13:N21" si="4">VLOOKUP(B13,$A$5:$J$9,10,FALSE)</f>
        <v>#N/A</v>
      </c>
      <c r="O13" s="68">
        <f t="shared" ref="O13:O21" si="5">VLOOKUP(B13,$D$5:$L$9,9,FALSE)</f>
        <v>0</v>
      </c>
      <c r="P13" s="69">
        <f t="shared" ref="P13:P21" si="6">IF(ISNUMBER(N13),N13,O13)</f>
        <v>0</v>
      </c>
      <c r="R13" t="e">
        <f t="shared" ref="R13:R21" si="7">VLOOKUP(B13,$A$5:$L$9,12,FALSE)</f>
        <v>#N/A</v>
      </c>
      <c r="S13" s="68">
        <f t="shared" ref="S13:S21" si="8">VLOOKUP(B13,$D$5:$J$9,7,FALSE)</f>
        <v>0</v>
      </c>
      <c r="T13" s="69">
        <f t="shared" ref="T13:T21" si="9">(IF(ISNUMBER(R13),R13,S13))</f>
        <v>0</v>
      </c>
      <c r="V13" s="69">
        <f t="shared" ref="V13:V21" si="10">P13-T13</f>
        <v>0</v>
      </c>
      <c r="X13" s="75">
        <f>SUM('R 6'!X13,V13)</f>
        <v>0</v>
      </c>
    </row>
    <row r="14" spans="1:24" x14ac:dyDescent="0.2">
      <c r="A14" s="7" t="s">
        <v>40</v>
      </c>
      <c r="B14" s="93" t="str">
        <f>'10er'!$L12</f>
        <v>DSC KAIJO</v>
      </c>
      <c r="C14" s="93"/>
      <c r="D14" s="93"/>
      <c r="E14" s="93"/>
      <c r="F14" s="67" t="e">
        <f t="shared" si="0"/>
        <v>#N/A</v>
      </c>
      <c r="G14" s="67">
        <f t="shared" si="1"/>
        <v>0</v>
      </c>
      <c r="H14" s="75">
        <f>SUM(IF(ISNUMBER(F14),F14,G14),'R 6'!H14)</f>
        <v>0</v>
      </c>
      <c r="I14" s="67"/>
      <c r="J14" s="67" t="e">
        <f t="shared" si="2"/>
        <v>#N/A</v>
      </c>
      <c r="K14" s="76">
        <f t="shared" si="3"/>
        <v>0</v>
      </c>
      <c r="L14" s="75">
        <f>SUM(IF(ISNUMBER(J14),J14,K14),'R 6'!L14)</f>
        <v>0</v>
      </c>
      <c r="M14" s="77"/>
      <c r="N14" t="e">
        <f t="shared" si="4"/>
        <v>#N/A</v>
      </c>
      <c r="O14" s="68">
        <f t="shared" si="5"/>
        <v>0</v>
      </c>
      <c r="P14" s="69">
        <f t="shared" si="6"/>
        <v>0</v>
      </c>
      <c r="R14" t="e">
        <f t="shared" si="7"/>
        <v>#N/A</v>
      </c>
      <c r="S14" s="68">
        <f t="shared" si="8"/>
        <v>0</v>
      </c>
      <c r="T14" s="69">
        <f t="shared" si="9"/>
        <v>0</v>
      </c>
      <c r="V14" s="69">
        <f t="shared" si="10"/>
        <v>0</v>
      </c>
      <c r="X14" s="75">
        <f>SUM('R 6'!X14,V14)</f>
        <v>0</v>
      </c>
    </row>
    <row r="15" spans="1:24" x14ac:dyDescent="0.2">
      <c r="A15" s="7" t="s">
        <v>42</v>
      </c>
      <c r="B15" s="93" t="str">
        <f>'10er'!$L13</f>
        <v>DSC FELLNER</v>
      </c>
      <c r="C15" s="93"/>
      <c r="D15" s="93"/>
      <c r="E15" s="93"/>
      <c r="F15" s="67">
        <f t="shared" si="0"/>
        <v>0</v>
      </c>
      <c r="G15" s="67" t="e">
        <f t="shared" si="1"/>
        <v>#N/A</v>
      </c>
      <c r="H15" s="75">
        <f>SUM(IF(ISNUMBER(F15),F15,G15),'R 6'!H15)</f>
        <v>0</v>
      </c>
      <c r="I15" s="67"/>
      <c r="J15" s="67">
        <f t="shared" si="2"/>
        <v>0</v>
      </c>
      <c r="K15" s="76" t="e">
        <f t="shared" si="3"/>
        <v>#N/A</v>
      </c>
      <c r="L15" s="75">
        <f>SUM(IF(ISNUMBER(J15),J15,K15),'R 6'!L15)</f>
        <v>0</v>
      </c>
      <c r="M15" s="77"/>
      <c r="N15">
        <f t="shared" si="4"/>
        <v>0</v>
      </c>
      <c r="O15" s="68" t="e">
        <f t="shared" si="5"/>
        <v>#N/A</v>
      </c>
      <c r="P15" s="69">
        <f t="shared" si="6"/>
        <v>0</v>
      </c>
      <c r="R15">
        <f t="shared" si="7"/>
        <v>0</v>
      </c>
      <c r="S15" s="68" t="e">
        <f t="shared" si="8"/>
        <v>#N/A</v>
      </c>
      <c r="T15" s="69">
        <f t="shared" si="9"/>
        <v>0</v>
      </c>
      <c r="V15" s="69">
        <f t="shared" si="10"/>
        <v>0</v>
      </c>
      <c r="X15" s="75">
        <f>SUM('R 6'!X15,V15)</f>
        <v>0</v>
      </c>
    </row>
    <row r="16" spans="1:24" x14ac:dyDescent="0.2">
      <c r="A16" s="7" t="s">
        <v>44</v>
      </c>
      <c r="B16" s="93" t="str">
        <f>'10er'!$L14</f>
        <v>ESV SCHLIEB</v>
      </c>
      <c r="C16" s="93"/>
      <c r="D16" s="93"/>
      <c r="E16" s="93"/>
      <c r="F16" s="67">
        <f t="shared" si="0"/>
        <v>0</v>
      </c>
      <c r="G16" s="67" t="e">
        <f t="shared" si="1"/>
        <v>#N/A</v>
      </c>
      <c r="H16" s="75">
        <f>SUM(IF(ISNUMBER(F16),F16,G16),'R 6'!H16)</f>
        <v>0</v>
      </c>
      <c r="I16" s="67"/>
      <c r="J16" s="67">
        <f t="shared" si="2"/>
        <v>0</v>
      </c>
      <c r="K16" s="76" t="e">
        <f t="shared" si="3"/>
        <v>#N/A</v>
      </c>
      <c r="L16" s="75">
        <f>SUM(IF(ISNUMBER(J16),J16,K16),'R 6'!L16)</f>
        <v>0</v>
      </c>
      <c r="M16" s="77"/>
      <c r="N16">
        <f t="shared" si="4"/>
        <v>0</v>
      </c>
      <c r="O16" s="68" t="e">
        <f t="shared" si="5"/>
        <v>#N/A</v>
      </c>
      <c r="P16" s="69">
        <f t="shared" si="6"/>
        <v>0</v>
      </c>
      <c r="R16">
        <f t="shared" si="7"/>
        <v>0</v>
      </c>
      <c r="S16" s="68" t="e">
        <f t="shared" si="8"/>
        <v>#N/A</v>
      </c>
      <c r="T16" s="69">
        <f t="shared" si="9"/>
        <v>0</v>
      </c>
      <c r="V16" s="69">
        <f t="shared" si="10"/>
        <v>0</v>
      </c>
      <c r="X16" s="75">
        <f>SUM('R 6'!X16,V16)</f>
        <v>0</v>
      </c>
    </row>
    <row r="17" spans="1:24" x14ac:dyDescent="0.2">
      <c r="A17" s="7" t="s">
        <v>46</v>
      </c>
      <c r="B17" s="93" t="str">
        <f>'10er'!$L15</f>
        <v>ESV STAINZTAL</v>
      </c>
      <c r="C17" s="93"/>
      <c r="D17" s="93"/>
      <c r="E17" s="93"/>
      <c r="F17" s="67">
        <f t="shared" si="0"/>
        <v>0</v>
      </c>
      <c r="G17" s="67" t="e">
        <f t="shared" si="1"/>
        <v>#N/A</v>
      </c>
      <c r="H17" s="75">
        <f>SUM(IF(ISNUMBER(F17),F17,G17),'R 6'!H17)</f>
        <v>0</v>
      </c>
      <c r="I17" s="67"/>
      <c r="J17" s="67">
        <f t="shared" si="2"/>
        <v>0</v>
      </c>
      <c r="K17" s="76" t="e">
        <f t="shared" si="3"/>
        <v>#N/A</v>
      </c>
      <c r="L17" s="75">
        <f>SUM(IF(ISNUMBER(J17),J17,K17),'R 6'!L17)</f>
        <v>0</v>
      </c>
      <c r="M17" s="77"/>
      <c r="N17">
        <f t="shared" si="4"/>
        <v>0</v>
      </c>
      <c r="O17" s="68" t="e">
        <f t="shared" si="5"/>
        <v>#N/A</v>
      </c>
      <c r="P17" s="69">
        <f t="shared" si="6"/>
        <v>0</v>
      </c>
      <c r="R17">
        <f t="shared" si="7"/>
        <v>0</v>
      </c>
      <c r="S17" s="68" t="e">
        <f t="shared" si="8"/>
        <v>#N/A</v>
      </c>
      <c r="T17" s="69">
        <f t="shared" si="9"/>
        <v>0</v>
      </c>
      <c r="V17" s="69">
        <f t="shared" si="10"/>
        <v>0</v>
      </c>
      <c r="X17" s="75">
        <f>SUM('R 6'!X17,V17)</f>
        <v>0</v>
      </c>
    </row>
    <row r="18" spans="1:24" x14ac:dyDescent="0.2">
      <c r="A18" s="7" t="s">
        <v>47</v>
      </c>
      <c r="B18" s="93" t="str">
        <f>'10er'!$L16</f>
        <v>SSV MARHOF</v>
      </c>
      <c r="C18" s="93"/>
      <c r="D18" s="93"/>
      <c r="E18" s="93"/>
      <c r="F18" s="67">
        <f t="shared" si="0"/>
        <v>0</v>
      </c>
      <c r="G18" s="67" t="e">
        <f t="shared" si="1"/>
        <v>#N/A</v>
      </c>
      <c r="H18" s="75">
        <f>SUM(IF(ISNUMBER(F18),F18,G18),'R 6'!H18)</f>
        <v>0</v>
      </c>
      <c r="I18" s="67"/>
      <c r="J18" s="67">
        <f t="shared" si="2"/>
        <v>0</v>
      </c>
      <c r="K18" s="76" t="e">
        <f t="shared" si="3"/>
        <v>#N/A</v>
      </c>
      <c r="L18" s="75">
        <f>SUM(IF(ISNUMBER(J18),J18,K18),'R 6'!L18)</f>
        <v>0</v>
      </c>
      <c r="M18" s="60"/>
      <c r="N18">
        <f t="shared" si="4"/>
        <v>0</v>
      </c>
      <c r="O18" s="68" t="e">
        <f t="shared" si="5"/>
        <v>#N/A</v>
      </c>
      <c r="P18" s="69">
        <f t="shared" si="6"/>
        <v>0</v>
      </c>
      <c r="R18">
        <f t="shared" si="7"/>
        <v>0</v>
      </c>
      <c r="S18" s="68" t="e">
        <f t="shared" si="8"/>
        <v>#N/A</v>
      </c>
      <c r="T18" s="69">
        <f t="shared" si="9"/>
        <v>0</v>
      </c>
      <c r="V18" s="69">
        <f t="shared" si="10"/>
        <v>0</v>
      </c>
      <c r="X18" s="75">
        <f>SUM('R 6'!X18,V18)</f>
        <v>0</v>
      </c>
    </row>
    <row r="19" spans="1:24" x14ac:dyDescent="0.2">
      <c r="A19" s="7" t="s">
        <v>41</v>
      </c>
      <c r="B19" s="93" t="str">
        <f>'10er'!$L17</f>
        <v>ESV ST.JOSEF I</v>
      </c>
      <c r="C19" s="93"/>
      <c r="D19" s="93"/>
      <c r="E19" s="93"/>
      <c r="F19" s="67">
        <f t="shared" si="0"/>
        <v>0</v>
      </c>
      <c r="G19" s="67" t="e">
        <f t="shared" si="1"/>
        <v>#N/A</v>
      </c>
      <c r="H19" s="75">
        <f>SUM(IF(ISNUMBER(F19),F19,G19),'R 6'!H19)</f>
        <v>0</v>
      </c>
      <c r="I19" s="67"/>
      <c r="J19" s="67">
        <f t="shared" si="2"/>
        <v>0</v>
      </c>
      <c r="K19" s="76" t="e">
        <f t="shared" si="3"/>
        <v>#N/A</v>
      </c>
      <c r="L19" s="75">
        <f>SUM(IF(ISNUMBER(J19),J19,K19),'R 6'!L19)</f>
        <v>0</v>
      </c>
      <c r="M19" s="60"/>
      <c r="N19">
        <f t="shared" si="4"/>
        <v>0</v>
      </c>
      <c r="O19" s="68" t="e">
        <f t="shared" si="5"/>
        <v>#N/A</v>
      </c>
      <c r="P19" s="69">
        <f t="shared" si="6"/>
        <v>0</v>
      </c>
      <c r="R19">
        <f t="shared" si="7"/>
        <v>0</v>
      </c>
      <c r="S19" s="68" t="e">
        <f t="shared" si="8"/>
        <v>#N/A</v>
      </c>
      <c r="T19" s="69">
        <f t="shared" si="9"/>
        <v>0</v>
      </c>
      <c r="V19" s="69">
        <f t="shared" si="10"/>
        <v>0</v>
      </c>
      <c r="X19" s="75">
        <f>SUM('R 6'!X19,V19)</f>
        <v>0</v>
      </c>
    </row>
    <row r="20" spans="1:24" x14ac:dyDescent="0.2">
      <c r="A20" s="7" t="s">
        <v>36</v>
      </c>
      <c r="B20" s="93" t="str">
        <f>'10er'!$L18</f>
        <v>ESV WIESELSDORF I</v>
      </c>
      <c r="C20" s="93"/>
      <c r="D20" s="93"/>
      <c r="E20" s="93"/>
      <c r="F20" s="67" t="e">
        <f t="shared" si="0"/>
        <v>#N/A</v>
      </c>
      <c r="G20" s="67">
        <f t="shared" si="1"/>
        <v>0</v>
      </c>
      <c r="H20" s="75">
        <f>SUM(IF(ISNUMBER(F20),F20,G20),'R 6'!H20)</f>
        <v>0</v>
      </c>
      <c r="I20" s="67"/>
      <c r="J20" s="67" t="e">
        <f t="shared" si="2"/>
        <v>#N/A</v>
      </c>
      <c r="K20" s="76">
        <f t="shared" si="3"/>
        <v>0</v>
      </c>
      <c r="L20" s="75">
        <f>SUM(IF(ISNUMBER(J20),J20,K20),'R 6'!L20)</f>
        <v>0</v>
      </c>
      <c r="M20" s="60"/>
      <c r="N20" t="e">
        <f t="shared" si="4"/>
        <v>#N/A</v>
      </c>
      <c r="O20" s="68">
        <f t="shared" si="5"/>
        <v>0</v>
      </c>
      <c r="P20" s="69">
        <f t="shared" si="6"/>
        <v>0</v>
      </c>
      <c r="R20" t="e">
        <f t="shared" si="7"/>
        <v>#N/A</v>
      </c>
      <c r="S20" s="68">
        <f t="shared" si="8"/>
        <v>0</v>
      </c>
      <c r="T20" s="69">
        <f t="shared" si="9"/>
        <v>0</v>
      </c>
      <c r="V20" s="69">
        <f t="shared" si="10"/>
        <v>0</v>
      </c>
      <c r="X20" s="75">
        <f>SUM('R 6'!X20,V20)</f>
        <v>0</v>
      </c>
    </row>
    <row r="21" spans="1:24" x14ac:dyDescent="0.2">
      <c r="A21" s="7" t="s">
        <v>43</v>
      </c>
      <c r="B21" s="93" t="str">
        <f>'10er'!$L19</f>
        <v>ESV LANNACH II</v>
      </c>
      <c r="C21" s="93"/>
      <c r="D21" s="93"/>
      <c r="E21" s="93"/>
      <c r="F21" s="67" t="e">
        <f t="shared" si="0"/>
        <v>#N/A</v>
      </c>
      <c r="G21" s="67">
        <f t="shared" si="1"/>
        <v>0</v>
      </c>
      <c r="H21" s="75">
        <f>SUM(IF(ISNUMBER(F21),F21,G21),'R 6'!H21)</f>
        <v>0</v>
      </c>
      <c r="I21" s="67"/>
      <c r="J21" s="67" t="e">
        <f t="shared" si="2"/>
        <v>#N/A</v>
      </c>
      <c r="K21" s="76">
        <f t="shared" si="3"/>
        <v>0</v>
      </c>
      <c r="L21" s="75">
        <f>SUM(IF(ISNUMBER(J21),J21,K21),'R 6'!L21)</f>
        <v>0</v>
      </c>
      <c r="M21" s="60"/>
      <c r="N21" t="e">
        <f t="shared" si="4"/>
        <v>#N/A</v>
      </c>
      <c r="O21" s="68">
        <f t="shared" si="5"/>
        <v>0</v>
      </c>
      <c r="P21" s="69">
        <f t="shared" si="6"/>
        <v>0</v>
      </c>
      <c r="R21" t="e">
        <f t="shared" si="7"/>
        <v>#N/A</v>
      </c>
      <c r="S21" s="68">
        <f t="shared" si="8"/>
        <v>0</v>
      </c>
      <c r="T21" s="69">
        <f t="shared" si="9"/>
        <v>0</v>
      </c>
      <c r="V21" s="69">
        <f t="shared" si="10"/>
        <v>0</v>
      </c>
      <c r="X21" s="75">
        <f>SUM('R 6'!X21,V21)</f>
        <v>0</v>
      </c>
    </row>
    <row r="22" spans="1:24" x14ac:dyDescent="0.2">
      <c r="B22" s="96"/>
      <c r="C22" s="96"/>
      <c r="D22" s="96"/>
      <c r="E22" s="96"/>
    </row>
  </sheetData>
  <mergeCells count="22">
    <mergeCell ref="F11:M11"/>
    <mergeCell ref="B22:E2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12:E12"/>
    <mergeCell ref="A11:B11"/>
    <mergeCell ref="F4:H4"/>
    <mergeCell ref="J4:L4"/>
    <mergeCell ref="A8:B8"/>
    <mergeCell ref="A9:B9"/>
    <mergeCell ref="A6:B6"/>
    <mergeCell ref="A7:B7"/>
    <mergeCell ref="A4:B4"/>
    <mergeCell ref="A5:B5"/>
    <mergeCell ref="C4:D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4:X22"/>
  <sheetViews>
    <sheetView workbookViewId="0">
      <selection activeCell="L5" sqref="L5:L9"/>
    </sheetView>
  </sheetViews>
  <sheetFormatPr baseColWidth="10" defaultColWidth="10.7109375" defaultRowHeight="12.75" x14ac:dyDescent="0.2"/>
  <cols>
    <col min="1" max="1" width="3.7109375" customWidth="1"/>
    <col min="2" max="2" width="17.28515625" customWidth="1"/>
    <col min="3" max="3" width="1.7109375" customWidth="1"/>
    <col min="4" max="4" width="20.28515625" customWidth="1"/>
    <col min="6" max="6" width="4" bestFit="1" customWidth="1"/>
    <col min="7" max="7" width="1.5703125" bestFit="1" customWidth="1"/>
    <col min="8" max="8" width="4" bestFit="1" customWidth="1"/>
    <col min="9" max="9" width="3.28515625" customWidth="1"/>
    <col min="10" max="10" width="4.85546875" customWidth="1"/>
    <col min="11" max="11" width="1.5703125" bestFit="1" customWidth="1"/>
    <col min="12" max="12" width="4.85546875" customWidth="1"/>
    <col min="13" max="13" width="2.85546875" customWidth="1"/>
    <col min="14" max="14" width="1.7109375" customWidth="1"/>
  </cols>
  <sheetData>
    <row r="4" spans="1:24" ht="15.75" x14ac:dyDescent="0.25">
      <c r="A4" s="95" t="s">
        <v>7</v>
      </c>
      <c r="B4" s="95"/>
      <c r="C4" s="91">
        <f>'10er'!$G$26-7</f>
        <v>44127</v>
      </c>
      <c r="D4" s="91"/>
      <c r="F4" s="89" t="s">
        <v>58</v>
      </c>
      <c r="G4" s="89"/>
      <c r="H4" s="89"/>
      <c r="J4" s="89" t="s">
        <v>61</v>
      </c>
      <c r="K4" s="89"/>
      <c r="L4" s="89"/>
    </row>
    <row r="5" spans="1:24" ht="15.75" x14ac:dyDescent="0.25">
      <c r="A5" s="92" t="str">
        <f>'10er'!$F20</f>
        <v>DSC FELLNER</v>
      </c>
      <c r="B5" s="92"/>
      <c r="C5" s="2" t="s">
        <v>0</v>
      </c>
      <c r="D5" s="3" t="str">
        <f>'10er'!$H20</f>
        <v>ESV SCHLIEB</v>
      </c>
      <c r="F5">
        <v>0</v>
      </c>
      <c r="G5" t="s">
        <v>57</v>
      </c>
      <c r="H5">
        <v>0</v>
      </c>
      <c r="J5">
        <v>0</v>
      </c>
      <c r="K5" t="s">
        <v>57</v>
      </c>
      <c r="L5">
        <v>0</v>
      </c>
    </row>
    <row r="6" spans="1:24" ht="15.75" x14ac:dyDescent="0.25">
      <c r="A6" s="92" t="str">
        <f>'10er'!$F21</f>
        <v>DSC KAIJO</v>
      </c>
      <c r="B6" s="92"/>
      <c r="C6" s="2" t="s">
        <v>0</v>
      </c>
      <c r="D6" s="66" t="str">
        <f>'10er'!$H21</f>
        <v>ESV STAINZTAL</v>
      </c>
      <c r="F6">
        <v>0</v>
      </c>
      <c r="G6" t="s">
        <v>57</v>
      </c>
      <c r="H6">
        <v>0</v>
      </c>
      <c r="J6">
        <v>0</v>
      </c>
      <c r="K6" t="s">
        <v>57</v>
      </c>
      <c r="L6">
        <v>0</v>
      </c>
    </row>
    <row r="7" spans="1:24" ht="15.75" x14ac:dyDescent="0.25">
      <c r="A7" s="92" t="str">
        <f>'10er'!$F22</f>
        <v>ESV RASSACH</v>
      </c>
      <c r="B7" s="92"/>
      <c r="C7" s="2" t="s">
        <v>0</v>
      </c>
      <c r="D7" s="66" t="str">
        <f>'10er'!$H22</f>
        <v>SSV MARHOF</v>
      </c>
      <c r="F7">
        <v>0</v>
      </c>
      <c r="G7" t="s">
        <v>57</v>
      </c>
      <c r="H7">
        <v>0</v>
      </c>
      <c r="J7">
        <v>0</v>
      </c>
      <c r="K7" t="s">
        <v>57</v>
      </c>
      <c r="L7">
        <v>0</v>
      </c>
    </row>
    <row r="8" spans="1:24" ht="15.75" x14ac:dyDescent="0.25">
      <c r="A8" s="92" t="str">
        <f>'10er'!$F23</f>
        <v>ESV LANNACH I</v>
      </c>
      <c r="B8" s="92"/>
      <c r="C8" s="2" t="s">
        <v>0</v>
      </c>
      <c r="D8" s="66" t="str">
        <f>'10er'!$H23</f>
        <v>ESV ST.JOSEF I</v>
      </c>
      <c r="F8">
        <v>0</v>
      </c>
      <c r="G8" t="s">
        <v>57</v>
      </c>
      <c r="H8">
        <v>0</v>
      </c>
      <c r="J8">
        <v>0</v>
      </c>
      <c r="K8" t="s">
        <v>57</v>
      </c>
      <c r="L8">
        <v>0</v>
      </c>
    </row>
    <row r="9" spans="1:24" ht="15.75" x14ac:dyDescent="0.25">
      <c r="A9" s="92" t="str">
        <f>'10er'!$F24</f>
        <v>ESV LANNACH II</v>
      </c>
      <c r="B9" s="92"/>
      <c r="C9" s="2" t="s">
        <v>0</v>
      </c>
      <c r="D9" s="66" t="str">
        <f>'10er'!$H24</f>
        <v>ESV WIESELSDORF I</v>
      </c>
      <c r="F9">
        <v>0</v>
      </c>
      <c r="G9" t="s">
        <v>57</v>
      </c>
      <c r="H9">
        <v>0</v>
      </c>
      <c r="J9">
        <v>0</v>
      </c>
      <c r="K9" t="s">
        <v>57</v>
      </c>
      <c r="L9">
        <v>0</v>
      </c>
    </row>
    <row r="10" spans="1:24" ht="15.75" customHeight="1" x14ac:dyDescent="0.2"/>
    <row r="11" spans="1:24" x14ac:dyDescent="0.2">
      <c r="A11" s="94" t="str">
        <f>'R 1'!$A$11:$B$11</f>
        <v>Tabelle Gruppe</v>
      </c>
      <c r="B11" s="94"/>
      <c r="F11" s="90" t="s">
        <v>59</v>
      </c>
      <c r="G11" s="90"/>
      <c r="H11" s="90"/>
      <c r="I11" s="90"/>
      <c r="J11" s="90"/>
      <c r="K11" s="90"/>
      <c r="L11" s="90"/>
      <c r="M11" s="90"/>
      <c r="N11" s="70" t="s">
        <v>90</v>
      </c>
      <c r="O11" s="70"/>
      <c r="P11" s="70"/>
      <c r="Q11" s="70"/>
      <c r="R11" s="70"/>
      <c r="S11" s="70"/>
      <c r="T11" s="70"/>
      <c r="U11" s="70"/>
      <c r="V11" s="71" t="s">
        <v>91</v>
      </c>
      <c r="X11" s="69" t="s">
        <v>92</v>
      </c>
    </row>
    <row r="12" spans="1:24" ht="18" customHeight="1" x14ac:dyDescent="0.2">
      <c r="A12" s="7" t="s">
        <v>34</v>
      </c>
      <c r="B12" s="93" t="str">
        <f>'10er'!$L10</f>
        <v>ESV LANNACH I</v>
      </c>
      <c r="C12" s="93"/>
      <c r="D12" s="93"/>
      <c r="E12" s="93"/>
      <c r="F12" s="67">
        <f>VLOOKUP(B12,$A$5:$F$9,6,FALSE)</f>
        <v>0</v>
      </c>
      <c r="G12" s="76" t="e">
        <f>VLOOKUP(B12,$D$5:$H$9,5,FALSE)</f>
        <v>#N/A</v>
      </c>
      <c r="H12" s="75">
        <f>SUM(IF(ISNUMBER(F12),F12,G12),'R 7'!H12)</f>
        <v>0</v>
      </c>
      <c r="I12" s="67"/>
      <c r="J12" s="67">
        <f>VLOOKUP(B12,$A$5:$H$9,8,FALSE)</f>
        <v>0</v>
      </c>
      <c r="K12" s="76" t="e">
        <f>VLOOKUP(B12,$D$5:$H$9,3,FALSE)</f>
        <v>#N/A</v>
      </c>
      <c r="L12" s="75">
        <f>SUM(IF(ISNUMBER(J12),J12,K12),'R 7'!L12)</f>
        <v>0</v>
      </c>
      <c r="M12" s="60"/>
      <c r="N12">
        <f>VLOOKUP(B12,$A$5:$J$9,10,FALSE)</f>
        <v>0</v>
      </c>
      <c r="O12" s="68" t="e">
        <f>VLOOKUP(B12,$D$5:$L$9,9,FALSE)</f>
        <v>#N/A</v>
      </c>
      <c r="P12" s="69">
        <f>IF(ISNUMBER(N12),N12,O12)</f>
        <v>0</v>
      </c>
      <c r="R12">
        <f>VLOOKUP(B12,$A$5:$L$9,12,FALSE)</f>
        <v>0</v>
      </c>
      <c r="S12" s="68" t="e">
        <f>VLOOKUP(B12,$D$5:$J$9,7,FALSE)</f>
        <v>#N/A</v>
      </c>
      <c r="T12" s="69">
        <f>(IF(ISNUMBER(R12),R12,S12))</f>
        <v>0</v>
      </c>
      <c r="V12" s="69">
        <f>P12-T12</f>
        <v>0</v>
      </c>
      <c r="X12" s="75">
        <f>SUM('R 7'!X12,V12)</f>
        <v>0</v>
      </c>
    </row>
    <row r="13" spans="1:24" x14ac:dyDescent="0.2">
      <c r="A13" s="7" t="s">
        <v>38</v>
      </c>
      <c r="B13" s="93" t="str">
        <f>'10er'!$L11</f>
        <v>ESV RASSACH</v>
      </c>
      <c r="C13" s="93"/>
      <c r="D13" s="93"/>
      <c r="E13" s="93"/>
      <c r="F13" s="67">
        <f t="shared" ref="F13:F21" si="0">VLOOKUP(B13,$A$5:$F$9,6,FALSE)</f>
        <v>0</v>
      </c>
      <c r="G13" s="67" t="e">
        <f t="shared" ref="G13:G21" si="1">VLOOKUP(B13,$D$5:$H$9,5,FALSE)</f>
        <v>#N/A</v>
      </c>
      <c r="H13" s="75">
        <f>SUM(IF(ISNUMBER(F13),F13,G13),'R 7'!H13)</f>
        <v>0</v>
      </c>
      <c r="I13" s="67"/>
      <c r="J13" s="67">
        <f t="shared" ref="J13:J21" si="2">VLOOKUP(B13,$A$5:$H$9,8,FALSE)</f>
        <v>0</v>
      </c>
      <c r="K13" s="76" t="e">
        <f t="shared" ref="K13:K21" si="3">VLOOKUP(B13,$D$5:$H$9,3,FALSE)</f>
        <v>#N/A</v>
      </c>
      <c r="L13" s="75">
        <f>SUM(IF(ISNUMBER(J13),J13,K13),'R 7'!L13)</f>
        <v>0</v>
      </c>
      <c r="M13" s="60"/>
      <c r="N13">
        <f t="shared" ref="N13:N21" si="4">VLOOKUP(B13,$A$5:$J$9,10,FALSE)</f>
        <v>0</v>
      </c>
      <c r="O13" s="68" t="e">
        <f t="shared" ref="O13:O21" si="5">VLOOKUP(B13,$D$5:$L$9,9,FALSE)</f>
        <v>#N/A</v>
      </c>
      <c r="P13" s="69">
        <f t="shared" ref="P13:P21" si="6">IF(ISNUMBER(N13),N13,O13)</f>
        <v>0</v>
      </c>
      <c r="R13">
        <f t="shared" ref="R13:R21" si="7">VLOOKUP(B13,$A$5:$L$9,12,FALSE)</f>
        <v>0</v>
      </c>
      <c r="S13" s="68" t="e">
        <f t="shared" ref="S13:S21" si="8">VLOOKUP(B13,$D$5:$J$9,7,FALSE)</f>
        <v>#N/A</v>
      </c>
      <c r="T13" s="69">
        <f t="shared" ref="T13:T21" si="9">(IF(ISNUMBER(R13),R13,S13))</f>
        <v>0</v>
      </c>
      <c r="V13" s="69">
        <f t="shared" ref="V13:V21" si="10">P13-T13</f>
        <v>0</v>
      </c>
      <c r="X13" s="75">
        <f>SUM('R 7'!X13,V13)</f>
        <v>0</v>
      </c>
    </row>
    <row r="14" spans="1:24" x14ac:dyDescent="0.2">
      <c r="A14" s="7" t="s">
        <v>40</v>
      </c>
      <c r="B14" s="93" t="str">
        <f>'10er'!$L12</f>
        <v>DSC KAIJO</v>
      </c>
      <c r="C14" s="93"/>
      <c r="D14" s="93"/>
      <c r="E14" s="93"/>
      <c r="F14" s="67">
        <f t="shared" si="0"/>
        <v>0</v>
      </c>
      <c r="G14" s="67" t="e">
        <f t="shared" si="1"/>
        <v>#N/A</v>
      </c>
      <c r="H14" s="75">
        <f>SUM(IF(ISNUMBER(F14),F14,G14),'R 7'!H14)</f>
        <v>0</v>
      </c>
      <c r="I14" s="67"/>
      <c r="J14" s="67">
        <f t="shared" si="2"/>
        <v>0</v>
      </c>
      <c r="K14" s="76" t="e">
        <f t="shared" si="3"/>
        <v>#N/A</v>
      </c>
      <c r="L14" s="75">
        <f>SUM(IF(ISNUMBER(J14),J14,K14),'R 7'!L14)</f>
        <v>0</v>
      </c>
      <c r="M14" s="77"/>
      <c r="N14">
        <f t="shared" si="4"/>
        <v>0</v>
      </c>
      <c r="O14" s="68" t="e">
        <f t="shared" si="5"/>
        <v>#N/A</v>
      </c>
      <c r="P14" s="69">
        <f t="shared" si="6"/>
        <v>0</v>
      </c>
      <c r="R14">
        <f t="shared" si="7"/>
        <v>0</v>
      </c>
      <c r="S14" s="68" t="e">
        <f t="shared" si="8"/>
        <v>#N/A</v>
      </c>
      <c r="T14" s="69">
        <f t="shared" si="9"/>
        <v>0</v>
      </c>
      <c r="V14" s="69">
        <f t="shared" si="10"/>
        <v>0</v>
      </c>
      <c r="X14" s="75">
        <f>SUM('R 7'!X14,V14)</f>
        <v>0</v>
      </c>
    </row>
    <row r="15" spans="1:24" x14ac:dyDescent="0.2">
      <c r="A15" s="7" t="s">
        <v>42</v>
      </c>
      <c r="B15" s="93" t="str">
        <f>'10er'!$L13</f>
        <v>DSC FELLNER</v>
      </c>
      <c r="C15" s="93"/>
      <c r="D15" s="93"/>
      <c r="E15" s="93"/>
      <c r="F15" s="67">
        <f t="shared" si="0"/>
        <v>0</v>
      </c>
      <c r="G15" s="67" t="e">
        <f t="shared" si="1"/>
        <v>#N/A</v>
      </c>
      <c r="H15" s="75">
        <f>SUM(IF(ISNUMBER(F15),F15,G15),'R 7'!H15)</f>
        <v>0</v>
      </c>
      <c r="I15" s="67"/>
      <c r="J15" s="67">
        <f t="shared" si="2"/>
        <v>0</v>
      </c>
      <c r="K15" s="76" t="e">
        <f t="shared" si="3"/>
        <v>#N/A</v>
      </c>
      <c r="L15" s="75">
        <f>SUM(IF(ISNUMBER(J15),J15,K15),'R 7'!L15)</f>
        <v>0</v>
      </c>
      <c r="M15" s="77"/>
      <c r="N15">
        <f t="shared" si="4"/>
        <v>0</v>
      </c>
      <c r="O15" s="68" t="e">
        <f t="shared" si="5"/>
        <v>#N/A</v>
      </c>
      <c r="P15" s="69">
        <f t="shared" si="6"/>
        <v>0</v>
      </c>
      <c r="R15">
        <f t="shared" si="7"/>
        <v>0</v>
      </c>
      <c r="S15" s="68" t="e">
        <f t="shared" si="8"/>
        <v>#N/A</v>
      </c>
      <c r="T15" s="69">
        <f t="shared" si="9"/>
        <v>0</v>
      </c>
      <c r="V15" s="69">
        <f t="shared" si="10"/>
        <v>0</v>
      </c>
      <c r="X15" s="75">
        <f>SUM('R 7'!X15,V15)</f>
        <v>0</v>
      </c>
    </row>
    <row r="16" spans="1:24" x14ac:dyDescent="0.2">
      <c r="A16" s="7" t="s">
        <v>44</v>
      </c>
      <c r="B16" s="93" t="str">
        <f>'10er'!$L14</f>
        <v>ESV SCHLIEB</v>
      </c>
      <c r="C16" s="93"/>
      <c r="D16" s="93"/>
      <c r="E16" s="93"/>
      <c r="F16" s="67" t="e">
        <f t="shared" si="0"/>
        <v>#N/A</v>
      </c>
      <c r="G16" s="67">
        <f t="shared" si="1"/>
        <v>0</v>
      </c>
      <c r="H16" s="75">
        <f>SUM(IF(ISNUMBER(F16),F16,G16),'R 7'!H16)</f>
        <v>0</v>
      </c>
      <c r="I16" s="67"/>
      <c r="J16" s="67" t="e">
        <f t="shared" si="2"/>
        <v>#N/A</v>
      </c>
      <c r="K16" s="76">
        <f t="shared" si="3"/>
        <v>0</v>
      </c>
      <c r="L16" s="75">
        <f>SUM(IF(ISNUMBER(J16),J16,K16),'R 7'!L16)</f>
        <v>0</v>
      </c>
      <c r="M16" s="77"/>
      <c r="N16" t="e">
        <f t="shared" si="4"/>
        <v>#N/A</v>
      </c>
      <c r="O16" s="68">
        <f t="shared" si="5"/>
        <v>0</v>
      </c>
      <c r="P16" s="69">
        <f t="shared" si="6"/>
        <v>0</v>
      </c>
      <c r="R16" t="e">
        <f t="shared" si="7"/>
        <v>#N/A</v>
      </c>
      <c r="S16" s="68">
        <f t="shared" si="8"/>
        <v>0</v>
      </c>
      <c r="T16" s="69">
        <f t="shared" si="9"/>
        <v>0</v>
      </c>
      <c r="V16" s="69">
        <f t="shared" si="10"/>
        <v>0</v>
      </c>
      <c r="X16" s="75">
        <f>SUM('R 7'!X16,V16)</f>
        <v>0</v>
      </c>
    </row>
    <row r="17" spans="1:24" x14ac:dyDescent="0.2">
      <c r="A17" s="7" t="s">
        <v>46</v>
      </c>
      <c r="B17" s="93" t="str">
        <f>'10er'!$L15</f>
        <v>ESV STAINZTAL</v>
      </c>
      <c r="C17" s="93"/>
      <c r="D17" s="93"/>
      <c r="E17" s="93"/>
      <c r="F17" s="67" t="e">
        <f t="shared" si="0"/>
        <v>#N/A</v>
      </c>
      <c r="G17" s="67">
        <f t="shared" si="1"/>
        <v>0</v>
      </c>
      <c r="H17" s="75">
        <f>SUM(IF(ISNUMBER(F17),F17,G17),'R 7'!H17)</f>
        <v>0</v>
      </c>
      <c r="I17" s="67"/>
      <c r="J17" s="67" t="e">
        <f t="shared" si="2"/>
        <v>#N/A</v>
      </c>
      <c r="K17" s="76">
        <f t="shared" si="3"/>
        <v>0</v>
      </c>
      <c r="L17" s="75">
        <f>SUM(IF(ISNUMBER(J17),J17,K17),'R 7'!L17)</f>
        <v>0</v>
      </c>
      <c r="M17" s="77"/>
      <c r="N17" t="e">
        <f t="shared" si="4"/>
        <v>#N/A</v>
      </c>
      <c r="O17" s="68">
        <f t="shared" si="5"/>
        <v>0</v>
      </c>
      <c r="P17" s="69">
        <f t="shared" si="6"/>
        <v>0</v>
      </c>
      <c r="R17" t="e">
        <f t="shared" si="7"/>
        <v>#N/A</v>
      </c>
      <c r="S17" s="68">
        <f t="shared" si="8"/>
        <v>0</v>
      </c>
      <c r="T17" s="69">
        <f t="shared" si="9"/>
        <v>0</v>
      </c>
      <c r="V17" s="69">
        <f t="shared" si="10"/>
        <v>0</v>
      </c>
      <c r="X17" s="75">
        <f>SUM('R 7'!X17,V17)</f>
        <v>0</v>
      </c>
    </row>
    <row r="18" spans="1:24" x14ac:dyDescent="0.2">
      <c r="A18" s="7" t="s">
        <v>47</v>
      </c>
      <c r="B18" s="93" t="str">
        <f>'10er'!$L16</f>
        <v>SSV MARHOF</v>
      </c>
      <c r="C18" s="93"/>
      <c r="D18" s="93"/>
      <c r="E18" s="93"/>
      <c r="F18" s="67" t="e">
        <f t="shared" si="0"/>
        <v>#N/A</v>
      </c>
      <c r="G18" s="67">
        <f t="shared" si="1"/>
        <v>0</v>
      </c>
      <c r="H18" s="75">
        <f>SUM(IF(ISNUMBER(F18),F18,G18),'R 7'!H18)</f>
        <v>0</v>
      </c>
      <c r="I18" s="67"/>
      <c r="J18" s="67" t="e">
        <f t="shared" si="2"/>
        <v>#N/A</v>
      </c>
      <c r="K18" s="76">
        <f t="shared" si="3"/>
        <v>0</v>
      </c>
      <c r="L18" s="75">
        <f>SUM(IF(ISNUMBER(J18),J18,K18),'R 7'!L18)</f>
        <v>0</v>
      </c>
      <c r="M18" s="60"/>
      <c r="N18" t="e">
        <f t="shared" si="4"/>
        <v>#N/A</v>
      </c>
      <c r="O18" s="68">
        <f t="shared" si="5"/>
        <v>0</v>
      </c>
      <c r="P18" s="69">
        <f t="shared" si="6"/>
        <v>0</v>
      </c>
      <c r="R18" t="e">
        <f t="shared" si="7"/>
        <v>#N/A</v>
      </c>
      <c r="S18" s="68">
        <f t="shared" si="8"/>
        <v>0</v>
      </c>
      <c r="T18" s="69">
        <f t="shared" si="9"/>
        <v>0</v>
      </c>
      <c r="V18" s="69">
        <f t="shared" si="10"/>
        <v>0</v>
      </c>
      <c r="X18" s="75">
        <f>SUM('R 7'!X18,V18)</f>
        <v>0</v>
      </c>
    </row>
    <row r="19" spans="1:24" x14ac:dyDescent="0.2">
      <c r="A19" s="7" t="s">
        <v>41</v>
      </c>
      <c r="B19" s="93" t="str">
        <f>'10er'!$L17</f>
        <v>ESV ST.JOSEF I</v>
      </c>
      <c r="C19" s="93"/>
      <c r="D19" s="93"/>
      <c r="E19" s="93"/>
      <c r="F19" s="67" t="e">
        <f t="shared" si="0"/>
        <v>#N/A</v>
      </c>
      <c r="G19" s="67">
        <f t="shared" si="1"/>
        <v>0</v>
      </c>
      <c r="H19" s="75">
        <f>SUM(IF(ISNUMBER(F19),F19,G19),'R 7'!H19)</f>
        <v>0</v>
      </c>
      <c r="I19" s="67"/>
      <c r="J19" s="67" t="e">
        <f t="shared" si="2"/>
        <v>#N/A</v>
      </c>
      <c r="K19" s="76">
        <f t="shared" si="3"/>
        <v>0</v>
      </c>
      <c r="L19" s="75">
        <f>SUM(IF(ISNUMBER(J19),J19,K19),'R 7'!L19)</f>
        <v>0</v>
      </c>
      <c r="M19" s="60"/>
      <c r="N19" t="e">
        <f t="shared" si="4"/>
        <v>#N/A</v>
      </c>
      <c r="O19" s="68">
        <f t="shared" si="5"/>
        <v>0</v>
      </c>
      <c r="P19" s="69">
        <f t="shared" si="6"/>
        <v>0</v>
      </c>
      <c r="R19" t="e">
        <f t="shared" si="7"/>
        <v>#N/A</v>
      </c>
      <c r="S19" s="68">
        <f t="shared" si="8"/>
        <v>0</v>
      </c>
      <c r="T19" s="69">
        <f t="shared" si="9"/>
        <v>0</v>
      </c>
      <c r="V19" s="69">
        <f t="shared" si="10"/>
        <v>0</v>
      </c>
      <c r="X19" s="75">
        <f>SUM('R 7'!X19,V19)</f>
        <v>0</v>
      </c>
    </row>
    <row r="20" spans="1:24" x14ac:dyDescent="0.2">
      <c r="A20" s="7" t="s">
        <v>36</v>
      </c>
      <c r="B20" s="93" t="str">
        <f>'10er'!$L18</f>
        <v>ESV WIESELSDORF I</v>
      </c>
      <c r="C20" s="93"/>
      <c r="D20" s="93"/>
      <c r="E20" s="93"/>
      <c r="F20" s="67" t="e">
        <f t="shared" si="0"/>
        <v>#N/A</v>
      </c>
      <c r="G20" s="67">
        <f t="shared" si="1"/>
        <v>0</v>
      </c>
      <c r="H20" s="75">
        <f>SUM(IF(ISNUMBER(F20),F20,G20),'R 7'!H20)</f>
        <v>0</v>
      </c>
      <c r="I20" s="67"/>
      <c r="J20" s="67" t="e">
        <f t="shared" si="2"/>
        <v>#N/A</v>
      </c>
      <c r="K20" s="76">
        <f t="shared" si="3"/>
        <v>0</v>
      </c>
      <c r="L20" s="75">
        <f>SUM(IF(ISNUMBER(J20),J20,K20),'R 7'!L20)</f>
        <v>0</v>
      </c>
      <c r="M20" s="60"/>
      <c r="N20" t="e">
        <f t="shared" si="4"/>
        <v>#N/A</v>
      </c>
      <c r="O20" s="68">
        <f t="shared" si="5"/>
        <v>0</v>
      </c>
      <c r="P20" s="69">
        <f t="shared" si="6"/>
        <v>0</v>
      </c>
      <c r="R20" t="e">
        <f t="shared" si="7"/>
        <v>#N/A</v>
      </c>
      <c r="S20" s="68">
        <f t="shared" si="8"/>
        <v>0</v>
      </c>
      <c r="T20" s="69">
        <f t="shared" si="9"/>
        <v>0</v>
      </c>
      <c r="V20" s="69">
        <f t="shared" si="10"/>
        <v>0</v>
      </c>
      <c r="X20" s="75">
        <f>SUM('R 7'!X20,V20)</f>
        <v>0</v>
      </c>
    </row>
    <row r="21" spans="1:24" x14ac:dyDescent="0.2">
      <c r="A21" s="7" t="s">
        <v>43</v>
      </c>
      <c r="B21" s="93" t="str">
        <f>'10er'!$L19</f>
        <v>ESV LANNACH II</v>
      </c>
      <c r="C21" s="93"/>
      <c r="D21" s="93"/>
      <c r="E21" s="93"/>
      <c r="F21" s="67">
        <f t="shared" si="0"/>
        <v>0</v>
      </c>
      <c r="G21" s="67" t="e">
        <f t="shared" si="1"/>
        <v>#N/A</v>
      </c>
      <c r="H21" s="75">
        <f>SUM(IF(ISNUMBER(F21),F21,G21),'R 7'!H21)</f>
        <v>0</v>
      </c>
      <c r="I21" s="67"/>
      <c r="J21" s="67">
        <f t="shared" si="2"/>
        <v>0</v>
      </c>
      <c r="K21" s="76" t="e">
        <f t="shared" si="3"/>
        <v>#N/A</v>
      </c>
      <c r="L21" s="75">
        <f>SUM(IF(ISNUMBER(J21),J21,K21),'R 7'!L21)</f>
        <v>0</v>
      </c>
      <c r="M21" s="60"/>
      <c r="N21">
        <f t="shared" si="4"/>
        <v>0</v>
      </c>
      <c r="O21" s="68" t="e">
        <f t="shared" si="5"/>
        <v>#N/A</v>
      </c>
      <c r="P21" s="69">
        <f t="shared" si="6"/>
        <v>0</v>
      </c>
      <c r="R21">
        <f t="shared" si="7"/>
        <v>0</v>
      </c>
      <c r="S21" s="68" t="e">
        <f t="shared" si="8"/>
        <v>#N/A</v>
      </c>
      <c r="T21" s="69">
        <f t="shared" si="9"/>
        <v>0</v>
      </c>
      <c r="V21" s="69">
        <f t="shared" si="10"/>
        <v>0</v>
      </c>
      <c r="X21" s="75">
        <f>SUM('R 7'!X21,V21)</f>
        <v>0</v>
      </c>
    </row>
    <row r="22" spans="1:24" x14ac:dyDescent="0.2">
      <c r="B22" s="96"/>
      <c r="C22" s="96"/>
      <c r="D22" s="96"/>
      <c r="E22" s="96"/>
    </row>
  </sheetData>
  <mergeCells count="22">
    <mergeCell ref="F11:M11"/>
    <mergeCell ref="C4:D4"/>
    <mergeCell ref="B12:E12"/>
    <mergeCell ref="A11:B11"/>
    <mergeCell ref="F4:H4"/>
    <mergeCell ref="J4:L4"/>
    <mergeCell ref="A8:B8"/>
    <mergeCell ref="A9:B9"/>
    <mergeCell ref="A4:B4"/>
    <mergeCell ref="A5:B5"/>
    <mergeCell ref="A6:B6"/>
    <mergeCell ref="A7:B7"/>
    <mergeCell ref="B22:E2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24"/>
  <sheetViews>
    <sheetView workbookViewId="0">
      <selection activeCell="F14" sqref="F14"/>
    </sheetView>
  </sheetViews>
  <sheetFormatPr baseColWidth="10" defaultColWidth="11.5703125" defaultRowHeight="12.75" x14ac:dyDescent="0.2"/>
  <cols>
    <col min="1" max="1" width="1.7109375" style="1" customWidth="1"/>
    <col min="2" max="2" width="4.7109375" style="1" customWidth="1"/>
    <col min="3" max="3" width="11.28515625" style="1" bestFit="1" customWidth="1"/>
    <col min="4" max="4" width="3.7109375" style="1" customWidth="1"/>
    <col min="5" max="5" width="18.7109375" style="1" customWidth="1"/>
    <col min="6" max="7" width="3.7109375" style="1" customWidth="1"/>
    <col min="8" max="9" width="4.28515625" style="1" customWidth="1"/>
    <col min="10" max="13" width="5.28515625" style="1" customWidth="1"/>
    <col min="14" max="14" width="8.28515625" style="1" customWidth="1"/>
    <col min="15" max="15" width="4.42578125" style="1" customWidth="1"/>
    <col min="16" max="16" width="9.7109375" style="6" customWidth="1"/>
    <col min="17" max="17" width="5.7109375" style="1" customWidth="1"/>
    <col min="18" max="16384" width="11.5703125" style="1"/>
  </cols>
  <sheetData>
    <row r="1" spans="2:17" ht="6" customHeight="1" x14ac:dyDescent="0.2"/>
    <row r="2" spans="2:17" s="13" customFormat="1" ht="15.75" x14ac:dyDescent="0.25">
      <c r="B2" s="82" t="str">
        <f>'M1'!B2:E2</f>
        <v>Raiffeisen - Bezirkscup 2020/2021</v>
      </c>
      <c r="C2" s="82"/>
      <c r="D2" s="82"/>
      <c r="E2" s="82"/>
      <c r="M2" s="84" t="s">
        <v>60</v>
      </c>
      <c r="N2" s="84"/>
      <c r="O2" s="46" t="str">
        <f>'M1'!$O$2</f>
        <v>A</v>
      </c>
      <c r="P2" s="14"/>
    </row>
    <row r="3" spans="2:17" ht="4.9000000000000004" customHeight="1" x14ac:dyDescent="0.2"/>
    <row r="4" spans="2:17" s="13" customFormat="1" ht="15.75" x14ac:dyDescent="0.25">
      <c r="B4" s="82" t="s">
        <v>18</v>
      </c>
      <c r="C4" s="82"/>
      <c r="E4" s="85" t="str">
        <f>'10er'!$B$7</f>
        <v>ESV RASSACH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2:17" s="46" customFormat="1" ht="20.45" customHeight="1" x14ac:dyDescent="0.25">
      <c r="B5" s="42" t="s">
        <v>19</v>
      </c>
      <c r="C5" s="42" t="s">
        <v>20</v>
      </c>
      <c r="D5" s="42" t="s">
        <v>21</v>
      </c>
      <c r="E5" s="42" t="s">
        <v>22</v>
      </c>
      <c r="F5" s="42" t="s">
        <v>23</v>
      </c>
      <c r="G5" s="42" t="s">
        <v>24</v>
      </c>
      <c r="H5" s="42" t="s">
        <v>25</v>
      </c>
      <c r="I5" s="42" t="s">
        <v>26</v>
      </c>
      <c r="J5" s="43" t="s">
        <v>27</v>
      </c>
      <c r="K5" s="42" t="s">
        <v>28</v>
      </c>
      <c r="L5" s="42" t="s">
        <v>29</v>
      </c>
      <c r="M5" s="42" t="s">
        <v>30</v>
      </c>
      <c r="N5" s="44" t="s">
        <v>31</v>
      </c>
      <c r="O5" s="56" t="s">
        <v>63</v>
      </c>
      <c r="P5" s="45" t="s">
        <v>32</v>
      </c>
      <c r="Q5" s="43" t="s">
        <v>33</v>
      </c>
    </row>
    <row r="6" spans="2:17" s="2" customFormat="1" ht="15.75" x14ac:dyDescent="0.25">
      <c r="B6" s="15" t="s">
        <v>34</v>
      </c>
      <c r="C6" s="16">
        <f>'10er'!$C$5:$D$5</f>
        <v>44078</v>
      </c>
      <c r="D6" s="17" t="s">
        <v>39</v>
      </c>
      <c r="E6" s="18" t="str">
        <f>'10er'!D7</f>
        <v>ESV WIESELSDORF I</v>
      </c>
      <c r="F6" s="19">
        <f>'R 1'!$F$6</f>
        <v>0</v>
      </c>
      <c r="G6" s="19">
        <f>'R 1'!$H$6</f>
        <v>0</v>
      </c>
      <c r="H6" s="19">
        <f>'R 1'!$J$6</f>
        <v>0</v>
      </c>
      <c r="I6" s="19">
        <f>'R 1'!$L$6</f>
        <v>0</v>
      </c>
      <c r="J6" s="20">
        <f xml:space="preserve"> F6</f>
        <v>0</v>
      </c>
      <c r="K6" s="19">
        <f xml:space="preserve"> G6</f>
        <v>0</v>
      </c>
      <c r="L6" s="19">
        <f xml:space="preserve"> H6</f>
        <v>0</v>
      </c>
      <c r="M6" s="19">
        <f xml:space="preserve"> I6</f>
        <v>0</v>
      </c>
      <c r="N6" s="21">
        <f t="shared" ref="N6:N23" si="0">SUM(L6-M6)</f>
        <v>0</v>
      </c>
      <c r="O6" s="57">
        <f>IF(H6&gt;0,0+1,0)</f>
        <v>0</v>
      </c>
      <c r="P6" s="22" t="s">
        <v>37</v>
      </c>
      <c r="Q6" s="39">
        <f>IF(F6&lt;6,0,IF(F6=6,1,IF(F6&gt;6,3)))</f>
        <v>0</v>
      </c>
    </row>
    <row r="7" spans="2:17" s="2" customFormat="1" ht="15.75" x14ac:dyDescent="0.25">
      <c r="B7" s="15" t="s">
        <v>38</v>
      </c>
      <c r="C7" s="16">
        <f>'10er'!$C$12:$D$12</f>
        <v>44085</v>
      </c>
      <c r="D7" s="17" t="s">
        <v>39</v>
      </c>
      <c r="E7" s="18" t="str">
        <f>'10er'!D13</f>
        <v>DSC KAIJO</v>
      </c>
      <c r="F7" s="19">
        <f>'R 2'!$F$5</f>
        <v>0</v>
      </c>
      <c r="G7" s="19">
        <f>'R 2'!$H$5</f>
        <v>0</v>
      </c>
      <c r="H7" s="19">
        <f>'R 2'!$J$5</f>
        <v>0</v>
      </c>
      <c r="I7" s="19">
        <f>'R 2'!$L$5</f>
        <v>0</v>
      </c>
      <c r="J7" s="20">
        <f t="shared" ref="J7:J23" si="1">F7+J6</f>
        <v>0</v>
      </c>
      <c r="K7" s="19">
        <f t="shared" ref="K7:K23" si="2">G7+K6</f>
        <v>0</v>
      </c>
      <c r="L7" s="19">
        <f t="shared" ref="L7:L23" si="3">H7+L6</f>
        <v>0</v>
      </c>
      <c r="M7" s="19">
        <f t="shared" ref="M7:M23" si="4">I7+M6</f>
        <v>0</v>
      </c>
      <c r="N7" s="21">
        <f t="shared" si="0"/>
        <v>0</v>
      </c>
      <c r="O7" s="57">
        <f t="shared" ref="O7:O23" si="5">IF(H7&gt;0,O6+1,O6+0)</f>
        <v>0</v>
      </c>
      <c r="P7" s="22"/>
      <c r="Q7" s="39">
        <f>(IF(F7&lt;6,0,IF(F7=6,1,IF(F7&gt;6,3))))+Q6</f>
        <v>0</v>
      </c>
    </row>
    <row r="8" spans="2:17" s="2" customFormat="1" ht="15.75" x14ac:dyDescent="0.25">
      <c r="B8" s="15" t="s">
        <v>40</v>
      </c>
      <c r="C8" s="16">
        <f>'10er'!$C$19:$D$19</f>
        <v>44092</v>
      </c>
      <c r="D8" s="17" t="s">
        <v>35</v>
      </c>
      <c r="E8" s="18" t="str">
        <f>'10er'!B21</f>
        <v>ESV STAINZTAL</v>
      </c>
      <c r="F8" s="19">
        <f>'R 3'!$H$6</f>
        <v>0</v>
      </c>
      <c r="G8" s="19">
        <f>'R 3'!$F$6</f>
        <v>0</v>
      </c>
      <c r="H8" s="19">
        <f>'R 3'!$L$6</f>
        <v>0</v>
      </c>
      <c r="I8" s="19">
        <f>'R 3'!$J$6</f>
        <v>0</v>
      </c>
      <c r="J8" s="20">
        <f t="shared" si="1"/>
        <v>0</v>
      </c>
      <c r="K8" s="19">
        <f t="shared" si="2"/>
        <v>0</v>
      </c>
      <c r="L8" s="19">
        <f t="shared" si="3"/>
        <v>0</v>
      </c>
      <c r="M8" s="19">
        <f t="shared" si="4"/>
        <v>0</v>
      </c>
      <c r="N8" s="21">
        <f t="shared" si="0"/>
        <v>0</v>
      </c>
      <c r="O8" s="57">
        <f t="shared" si="5"/>
        <v>0</v>
      </c>
      <c r="P8" s="22" t="s">
        <v>37</v>
      </c>
      <c r="Q8" s="39">
        <f t="shared" ref="Q8:Q23" si="6">(IF(F8&lt;6,0,IF(F8=6,1,IF(F8&gt;6,3))))+Q7</f>
        <v>0</v>
      </c>
    </row>
    <row r="9" spans="2:17" s="2" customFormat="1" ht="15.75" x14ac:dyDescent="0.25">
      <c r="B9" s="15" t="s">
        <v>42</v>
      </c>
      <c r="C9" s="16">
        <f>'10er'!$C$26:$D$26</f>
        <v>44099</v>
      </c>
      <c r="D9" s="17" t="s">
        <v>39</v>
      </c>
      <c r="E9" s="18" t="str">
        <f>'10er'!D29</f>
        <v>DSC FELLNER</v>
      </c>
      <c r="F9" s="19">
        <f>'R 4'!$F$7</f>
        <v>0</v>
      </c>
      <c r="G9" s="19">
        <f>'R 4'!$H$7</f>
        <v>0</v>
      </c>
      <c r="H9" s="19">
        <f>'R 4'!$J$7</f>
        <v>0</v>
      </c>
      <c r="I9" s="19">
        <f>'R 4'!$L$7</f>
        <v>0</v>
      </c>
      <c r="J9" s="20">
        <f t="shared" si="1"/>
        <v>0</v>
      </c>
      <c r="K9" s="19">
        <f t="shared" si="2"/>
        <v>0</v>
      </c>
      <c r="L9" s="19">
        <f t="shared" si="3"/>
        <v>0</v>
      </c>
      <c r="M9" s="19">
        <f t="shared" si="4"/>
        <v>0</v>
      </c>
      <c r="N9" s="21">
        <f t="shared" si="0"/>
        <v>0</v>
      </c>
      <c r="O9" s="57">
        <f t="shared" si="5"/>
        <v>0</v>
      </c>
      <c r="P9" s="22"/>
      <c r="Q9" s="39">
        <f t="shared" si="6"/>
        <v>0</v>
      </c>
    </row>
    <row r="10" spans="2:17" s="2" customFormat="1" ht="15.75" x14ac:dyDescent="0.25">
      <c r="B10" s="15" t="s">
        <v>44</v>
      </c>
      <c r="C10" s="16">
        <f>'10er'!$C$33:$D$33</f>
        <v>44106</v>
      </c>
      <c r="D10" s="17" t="s">
        <v>35</v>
      </c>
      <c r="E10" s="18" t="str">
        <f>'10er'!B37</f>
        <v>SSV MARHOF</v>
      </c>
      <c r="F10" s="19">
        <f>'R 5'!$H$8</f>
        <v>0</v>
      </c>
      <c r="G10" s="19">
        <f>'R 5'!$F$8</f>
        <v>0</v>
      </c>
      <c r="H10" s="19">
        <f>'R 5'!$L$8</f>
        <v>0</v>
      </c>
      <c r="I10" s="19">
        <f>'R 5'!$J$8</f>
        <v>0</v>
      </c>
      <c r="J10" s="20">
        <f t="shared" si="1"/>
        <v>0</v>
      </c>
      <c r="K10" s="19">
        <f t="shared" si="2"/>
        <v>0</v>
      </c>
      <c r="L10" s="19">
        <f t="shared" si="3"/>
        <v>0</v>
      </c>
      <c r="M10" s="19">
        <f t="shared" si="4"/>
        <v>0</v>
      </c>
      <c r="N10" s="21">
        <f t="shared" si="0"/>
        <v>0</v>
      </c>
      <c r="O10" s="57">
        <f t="shared" si="5"/>
        <v>0</v>
      </c>
      <c r="P10" s="22"/>
      <c r="Q10" s="39">
        <f t="shared" si="6"/>
        <v>0</v>
      </c>
    </row>
    <row r="11" spans="2:17" s="2" customFormat="1" ht="15.75" x14ac:dyDescent="0.25">
      <c r="B11" s="15" t="s">
        <v>46</v>
      </c>
      <c r="C11" s="16">
        <f>'10er'!$G$5:$G$5</f>
        <v>44113</v>
      </c>
      <c r="D11" s="17" t="s">
        <v>39</v>
      </c>
      <c r="E11" s="18" t="str">
        <f>'10er'!H10</f>
        <v>ESV SCHLIEB</v>
      </c>
      <c r="F11" s="19">
        <f>'R 6'!$F$9</f>
        <v>0</v>
      </c>
      <c r="G11" s="19">
        <f>'R 6'!$H$9</f>
        <v>0</v>
      </c>
      <c r="H11" s="19">
        <f>'R 6'!$J$9</f>
        <v>0</v>
      </c>
      <c r="I11" s="19">
        <f>'R 6'!$L$9</f>
        <v>0</v>
      </c>
      <c r="J11" s="20">
        <f t="shared" si="1"/>
        <v>0</v>
      </c>
      <c r="K11" s="19">
        <f t="shared" si="2"/>
        <v>0</v>
      </c>
      <c r="L11" s="19">
        <f t="shared" si="3"/>
        <v>0</v>
      </c>
      <c r="M11" s="19">
        <f t="shared" si="4"/>
        <v>0</v>
      </c>
      <c r="N11" s="21">
        <f t="shared" si="0"/>
        <v>0</v>
      </c>
      <c r="O11" s="57">
        <f t="shared" si="5"/>
        <v>0</v>
      </c>
      <c r="P11" s="22"/>
      <c r="Q11" s="39">
        <f t="shared" si="6"/>
        <v>0</v>
      </c>
    </row>
    <row r="12" spans="2:17" s="2" customFormat="1" ht="15.75" x14ac:dyDescent="0.25">
      <c r="B12" s="15" t="s">
        <v>47</v>
      </c>
      <c r="C12" s="16">
        <f>'10er'!$G$12:$G$12</f>
        <v>44120</v>
      </c>
      <c r="D12" s="17" t="s">
        <v>35</v>
      </c>
      <c r="E12" s="18" t="str">
        <f>'10er'!F17</f>
        <v>SSV MARHOF</v>
      </c>
      <c r="F12" s="19">
        <f>'R 7'!$H$9</f>
        <v>0</v>
      </c>
      <c r="G12" s="19">
        <f>'R 7'!$F$9</f>
        <v>0</v>
      </c>
      <c r="H12" s="19">
        <f>'R 7'!$L$9</f>
        <v>0</v>
      </c>
      <c r="I12" s="19">
        <f>'R 7'!$J$9</f>
        <v>0</v>
      </c>
      <c r="J12" s="20">
        <f t="shared" si="1"/>
        <v>0</v>
      </c>
      <c r="K12" s="19">
        <f t="shared" si="2"/>
        <v>0</v>
      </c>
      <c r="L12" s="19">
        <f t="shared" si="3"/>
        <v>0</v>
      </c>
      <c r="M12" s="19">
        <f t="shared" si="4"/>
        <v>0</v>
      </c>
      <c r="N12" s="21">
        <f t="shared" si="0"/>
        <v>0</v>
      </c>
      <c r="O12" s="57">
        <f t="shared" si="5"/>
        <v>0</v>
      </c>
      <c r="P12" s="22"/>
      <c r="Q12" s="39">
        <f t="shared" si="6"/>
        <v>0</v>
      </c>
    </row>
    <row r="13" spans="2:17" s="2" customFormat="1" ht="15.75" x14ac:dyDescent="0.25">
      <c r="B13" s="15" t="s">
        <v>41</v>
      </c>
      <c r="C13" s="16">
        <f>'10er'!$G$19:$G$19</f>
        <v>44127</v>
      </c>
      <c r="D13" s="17" t="s">
        <v>39</v>
      </c>
      <c r="E13" s="18" t="str">
        <f>'10er'!H23</f>
        <v>ESV ST.JOSEF I</v>
      </c>
      <c r="F13" s="19">
        <f>'R 8'!$F$8</f>
        <v>0</v>
      </c>
      <c r="G13" s="19">
        <f>'R 8'!$H$8</f>
        <v>0</v>
      </c>
      <c r="H13" s="19">
        <f>'R 8'!$J$8</f>
        <v>0</v>
      </c>
      <c r="I13" s="19">
        <f>'R 8'!$L$8</f>
        <v>0</v>
      </c>
      <c r="J13" s="20">
        <f t="shared" si="1"/>
        <v>0</v>
      </c>
      <c r="K13" s="19">
        <f t="shared" si="2"/>
        <v>0</v>
      </c>
      <c r="L13" s="19">
        <f t="shared" si="3"/>
        <v>0</v>
      </c>
      <c r="M13" s="19">
        <f t="shared" si="4"/>
        <v>0</v>
      </c>
      <c r="N13" s="21">
        <f t="shared" si="0"/>
        <v>0</v>
      </c>
      <c r="O13" s="57">
        <f t="shared" si="5"/>
        <v>0</v>
      </c>
      <c r="P13" s="22"/>
      <c r="Q13" s="39">
        <f t="shared" si="6"/>
        <v>0</v>
      </c>
    </row>
    <row r="14" spans="2:17" s="2" customFormat="1" ht="16.5" thickBot="1" x14ac:dyDescent="0.3">
      <c r="B14" s="23" t="s">
        <v>36</v>
      </c>
      <c r="C14" s="24">
        <f>'10er'!$G$26:$G$26</f>
        <v>44134</v>
      </c>
      <c r="D14" s="25" t="s">
        <v>35</v>
      </c>
      <c r="E14" s="26" t="str">
        <f>'10er'!F29</f>
        <v>ESV WIESELSDORF I</v>
      </c>
      <c r="F14" s="27">
        <f>'R 9'!$H$7</f>
        <v>0</v>
      </c>
      <c r="G14" s="27">
        <f>'R 9'!$F$7</f>
        <v>0</v>
      </c>
      <c r="H14" s="27">
        <f>'R 9'!$L$7</f>
        <v>0</v>
      </c>
      <c r="I14" s="27">
        <f>'R 9'!$J$7</f>
        <v>0</v>
      </c>
      <c r="J14" s="28">
        <f t="shared" si="1"/>
        <v>0</v>
      </c>
      <c r="K14" s="27">
        <f t="shared" si="2"/>
        <v>0</v>
      </c>
      <c r="L14" s="27">
        <f t="shared" si="3"/>
        <v>0</v>
      </c>
      <c r="M14" s="27">
        <f t="shared" si="4"/>
        <v>0</v>
      </c>
      <c r="N14" s="29">
        <f t="shared" si="0"/>
        <v>0</v>
      </c>
      <c r="O14" s="59">
        <f t="shared" si="5"/>
        <v>0</v>
      </c>
      <c r="P14" s="30"/>
      <c r="Q14" s="40">
        <f t="shared" si="6"/>
        <v>0</v>
      </c>
    </row>
    <row r="15" spans="2:17" s="2" customFormat="1" ht="15.75" x14ac:dyDescent="0.25">
      <c r="B15" s="31" t="s">
        <v>43</v>
      </c>
      <c r="C15" s="32">
        <f>'10er'!$C$49:$D$49</f>
        <v>44288</v>
      </c>
      <c r="D15" s="33" t="s">
        <v>35</v>
      </c>
      <c r="E15" s="34" t="str">
        <f>'10er'!B51</f>
        <v>ESV WIESELSDORF I</v>
      </c>
      <c r="F15" s="19">
        <f>'R 10'!$H$6</f>
        <v>0</v>
      </c>
      <c r="G15" s="19">
        <f>'R 10'!$F$6</f>
        <v>0</v>
      </c>
      <c r="H15" s="19">
        <f>'R 10'!$L$6</f>
        <v>0</v>
      </c>
      <c r="I15" s="19">
        <f>'R 10'!$J$6</f>
        <v>0</v>
      </c>
      <c r="J15" s="35">
        <f t="shared" si="1"/>
        <v>0</v>
      </c>
      <c r="K15" s="36">
        <f t="shared" si="2"/>
        <v>0</v>
      </c>
      <c r="L15" s="36">
        <f t="shared" si="3"/>
        <v>0</v>
      </c>
      <c r="M15" s="36">
        <f t="shared" si="4"/>
        <v>0</v>
      </c>
      <c r="N15" s="37">
        <f t="shared" si="0"/>
        <v>0</v>
      </c>
      <c r="O15" s="58">
        <f t="shared" si="5"/>
        <v>0</v>
      </c>
      <c r="P15" s="38"/>
      <c r="Q15" s="41">
        <f t="shared" si="6"/>
        <v>0</v>
      </c>
    </row>
    <row r="16" spans="2:17" s="2" customFormat="1" ht="15.75" x14ac:dyDescent="0.25">
      <c r="B16" s="15" t="s">
        <v>45</v>
      </c>
      <c r="C16" s="16">
        <f>'10er'!$C$56:$D$56</f>
        <v>44295</v>
      </c>
      <c r="D16" s="17" t="s">
        <v>35</v>
      </c>
      <c r="E16" s="18" t="str">
        <f>'10er'!B57</f>
        <v>DSC KAIJO</v>
      </c>
      <c r="F16" s="19">
        <f>'R 11'!$H$5</f>
        <v>0</v>
      </c>
      <c r="G16" s="19">
        <f>'R 11'!$F$5</f>
        <v>0</v>
      </c>
      <c r="H16" s="19">
        <f>'R 11'!$L$5</f>
        <v>0</v>
      </c>
      <c r="I16" s="19">
        <f>'R 11'!$J$5</f>
        <v>0</v>
      </c>
      <c r="J16" s="20">
        <f t="shared" si="1"/>
        <v>0</v>
      </c>
      <c r="K16" s="19">
        <f t="shared" si="2"/>
        <v>0</v>
      </c>
      <c r="L16" s="19">
        <f t="shared" si="3"/>
        <v>0</v>
      </c>
      <c r="M16" s="19">
        <f t="shared" si="4"/>
        <v>0</v>
      </c>
      <c r="N16" s="21">
        <f t="shared" si="0"/>
        <v>0</v>
      </c>
      <c r="O16" s="57">
        <f t="shared" si="5"/>
        <v>0</v>
      </c>
      <c r="P16" s="22"/>
      <c r="Q16" s="39">
        <f t="shared" si="6"/>
        <v>0</v>
      </c>
    </row>
    <row r="17" spans="2:17" s="2" customFormat="1" ht="15.75" x14ac:dyDescent="0.25">
      <c r="B17" s="31" t="s">
        <v>48</v>
      </c>
      <c r="C17" s="32">
        <f>'10er'!$C$63:$D$63</f>
        <v>44302</v>
      </c>
      <c r="D17" s="33" t="s">
        <v>39</v>
      </c>
      <c r="E17" s="34" t="str">
        <f>'10er'!D65</f>
        <v>ESV STAINZTAL</v>
      </c>
      <c r="F17" s="19">
        <f>'R 12'!$F$6</f>
        <v>0</v>
      </c>
      <c r="G17" s="19">
        <f>'R 12'!$H$6</f>
        <v>0</v>
      </c>
      <c r="H17" s="19">
        <f>'R 12'!$J$6</f>
        <v>0</v>
      </c>
      <c r="I17" s="19">
        <f>'R 12'!$L$6</f>
        <v>0</v>
      </c>
      <c r="J17" s="35">
        <f t="shared" si="1"/>
        <v>0</v>
      </c>
      <c r="K17" s="36">
        <f t="shared" si="2"/>
        <v>0</v>
      </c>
      <c r="L17" s="36">
        <f t="shared" si="3"/>
        <v>0</v>
      </c>
      <c r="M17" s="36">
        <f t="shared" si="4"/>
        <v>0</v>
      </c>
      <c r="N17" s="37">
        <f t="shared" si="0"/>
        <v>0</v>
      </c>
      <c r="O17" s="57">
        <f t="shared" si="5"/>
        <v>0</v>
      </c>
      <c r="P17" s="38"/>
      <c r="Q17" s="39">
        <f t="shared" si="6"/>
        <v>0</v>
      </c>
    </row>
    <row r="18" spans="2:17" s="2" customFormat="1" ht="15.75" x14ac:dyDescent="0.25">
      <c r="B18" s="15" t="s">
        <v>49</v>
      </c>
      <c r="C18" s="16">
        <f>'10er'!$C$70:$D$70</f>
        <v>44309</v>
      </c>
      <c r="D18" s="17" t="s">
        <v>35</v>
      </c>
      <c r="E18" s="18" t="str">
        <f>'10er'!B73</f>
        <v>DSC FELLNER</v>
      </c>
      <c r="F18" s="19">
        <f>'R 13'!$H$7</f>
        <v>0</v>
      </c>
      <c r="G18" s="19">
        <f>'R 13'!$F$7</f>
        <v>0</v>
      </c>
      <c r="H18" s="19">
        <f>'R 13'!$L$7</f>
        <v>0</v>
      </c>
      <c r="I18" s="19">
        <f>'R 13'!$J$7</f>
        <v>0</v>
      </c>
      <c r="J18" s="20">
        <f t="shared" si="1"/>
        <v>0</v>
      </c>
      <c r="K18" s="19">
        <f t="shared" si="2"/>
        <v>0</v>
      </c>
      <c r="L18" s="19">
        <f t="shared" si="3"/>
        <v>0</v>
      </c>
      <c r="M18" s="19">
        <f t="shared" si="4"/>
        <v>0</v>
      </c>
      <c r="N18" s="21">
        <f t="shared" si="0"/>
        <v>0</v>
      </c>
      <c r="O18" s="57">
        <f t="shared" si="5"/>
        <v>0</v>
      </c>
      <c r="P18" s="22"/>
      <c r="Q18" s="39">
        <f t="shared" si="6"/>
        <v>0</v>
      </c>
    </row>
    <row r="19" spans="2:17" s="2" customFormat="1" ht="15.75" x14ac:dyDescent="0.25">
      <c r="B19" s="15" t="s">
        <v>50</v>
      </c>
      <c r="C19" s="16">
        <f>'10er'!$C$77:$D$77</f>
        <v>44316</v>
      </c>
      <c r="D19" s="17" t="s">
        <v>39</v>
      </c>
      <c r="E19" s="18" t="str">
        <f>'10er'!D81</f>
        <v>SSV MARHOF</v>
      </c>
      <c r="F19" s="19">
        <f>'R 14'!$F$8</f>
        <v>0</v>
      </c>
      <c r="G19" s="19">
        <f>'R 14'!$H$8</f>
        <v>0</v>
      </c>
      <c r="H19" s="19">
        <f>'R 14'!$J$8</f>
        <v>0</v>
      </c>
      <c r="I19" s="19">
        <f>'R 14'!$L$8</f>
        <v>0</v>
      </c>
      <c r="J19" s="20">
        <f t="shared" si="1"/>
        <v>0</v>
      </c>
      <c r="K19" s="19">
        <f t="shared" si="2"/>
        <v>0</v>
      </c>
      <c r="L19" s="19">
        <f t="shared" si="3"/>
        <v>0</v>
      </c>
      <c r="M19" s="19">
        <f t="shared" si="4"/>
        <v>0</v>
      </c>
      <c r="N19" s="21">
        <f t="shared" si="0"/>
        <v>0</v>
      </c>
      <c r="O19" s="57">
        <f t="shared" si="5"/>
        <v>0</v>
      </c>
      <c r="P19" s="22"/>
      <c r="Q19" s="39">
        <f t="shared" si="6"/>
        <v>0</v>
      </c>
    </row>
    <row r="20" spans="2:17" s="2" customFormat="1" ht="15.75" x14ac:dyDescent="0.25">
      <c r="B20" s="15" t="s">
        <v>51</v>
      </c>
      <c r="C20" s="16">
        <f>'10er'!$G$49:$G$49</f>
        <v>44323</v>
      </c>
      <c r="D20" s="17" t="s">
        <v>35</v>
      </c>
      <c r="E20" s="18" t="str">
        <f>'10er'!F54</f>
        <v>ESV SCHLIEB</v>
      </c>
      <c r="F20" s="19">
        <f>'R 15'!$H$9</f>
        <v>0</v>
      </c>
      <c r="G20" s="19">
        <f>'R 15'!$F$9</f>
        <v>0</v>
      </c>
      <c r="H20" s="19">
        <f>'R 15'!$L$9</f>
        <v>0</v>
      </c>
      <c r="I20" s="19">
        <f>'R 15'!$J$9</f>
        <v>0</v>
      </c>
      <c r="J20" s="20">
        <f t="shared" si="1"/>
        <v>0</v>
      </c>
      <c r="K20" s="19">
        <f t="shared" si="2"/>
        <v>0</v>
      </c>
      <c r="L20" s="19">
        <f t="shared" si="3"/>
        <v>0</v>
      </c>
      <c r="M20" s="19">
        <f t="shared" si="4"/>
        <v>0</v>
      </c>
      <c r="N20" s="21">
        <f t="shared" si="0"/>
        <v>0</v>
      </c>
      <c r="O20" s="57">
        <f t="shared" si="5"/>
        <v>0</v>
      </c>
      <c r="P20" s="22"/>
      <c r="Q20" s="39">
        <f t="shared" si="6"/>
        <v>0</v>
      </c>
    </row>
    <row r="21" spans="2:17" s="2" customFormat="1" ht="15.75" x14ac:dyDescent="0.25">
      <c r="B21" s="15" t="s">
        <v>52</v>
      </c>
      <c r="C21" s="16">
        <f>'10er'!$G$56:$G$56</f>
        <v>44330</v>
      </c>
      <c r="D21" s="17" t="s">
        <v>39</v>
      </c>
      <c r="E21" s="18" t="str">
        <f>'10er'!H61</f>
        <v>SSV MARHOF</v>
      </c>
      <c r="F21" s="19">
        <f>'R 16'!$F$9</f>
        <v>0</v>
      </c>
      <c r="G21" s="19">
        <f>'R 16'!$H$9</f>
        <v>0</v>
      </c>
      <c r="H21" s="19">
        <f>'R 16'!$J$9</f>
        <v>0</v>
      </c>
      <c r="I21" s="19">
        <f>'R 16'!$L$9</f>
        <v>0</v>
      </c>
      <c r="J21" s="20">
        <f t="shared" si="1"/>
        <v>0</v>
      </c>
      <c r="K21" s="19">
        <f t="shared" si="2"/>
        <v>0</v>
      </c>
      <c r="L21" s="19">
        <f t="shared" si="3"/>
        <v>0</v>
      </c>
      <c r="M21" s="19">
        <f t="shared" si="4"/>
        <v>0</v>
      </c>
      <c r="N21" s="21">
        <f t="shared" si="0"/>
        <v>0</v>
      </c>
      <c r="O21" s="57">
        <f t="shared" si="5"/>
        <v>0</v>
      </c>
      <c r="P21" s="22"/>
      <c r="Q21" s="39">
        <f t="shared" si="6"/>
        <v>0</v>
      </c>
    </row>
    <row r="22" spans="2:17" s="2" customFormat="1" ht="15.75" x14ac:dyDescent="0.25">
      <c r="B22" s="15" t="s">
        <v>53</v>
      </c>
      <c r="C22" s="16">
        <f>'10er'!$G$63:$G$63</f>
        <v>44337</v>
      </c>
      <c r="D22" s="17" t="s">
        <v>35</v>
      </c>
      <c r="E22" s="18" t="str">
        <f>'10er'!F67</f>
        <v>ESV ST.JOSEF I</v>
      </c>
      <c r="F22" s="19">
        <f>'R 17'!$H$8</f>
        <v>0</v>
      </c>
      <c r="G22" s="19">
        <f>'R 17'!$F$8</f>
        <v>0</v>
      </c>
      <c r="H22" s="19">
        <f>'R 17'!$L$8</f>
        <v>0</v>
      </c>
      <c r="I22" s="19">
        <f>'R 17'!$J$8</f>
        <v>0</v>
      </c>
      <c r="J22" s="20">
        <f t="shared" si="1"/>
        <v>0</v>
      </c>
      <c r="K22" s="19">
        <f t="shared" si="2"/>
        <v>0</v>
      </c>
      <c r="L22" s="19">
        <f t="shared" si="3"/>
        <v>0</v>
      </c>
      <c r="M22" s="19">
        <f t="shared" si="4"/>
        <v>0</v>
      </c>
      <c r="N22" s="21">
        <f t="shared" si="0"/>
        <v>0</v>
      </c>
      <c r="O22" s="57">
        <f t="shared" si="5"/>
        <v>0</v>
      </c>
      <c r="P22" s="22"/>
      <c r="Q22" s="39">
        <f t="shared" si="6"/>
        <v>0</v>
      </c>
    </row>
    <row r="23" spans="2:17" s="2" customFormat="1" ht="15.75" x14ac:dyDescent="0.25">
      <c r="B23" s="15" t="s">
        <v>54</v>
      </c>
      <c r="C23" s="16">
        <f>'10er'!$G$70:$G$70</f>
        <v>44344</v>
      </c>
      <c r="D23" s="17" t="s">
        <v>39</v>
      </c>
      <c r="E23" s="18" t="str">
        <f>'10er'!H73</f>
        <v>ESV WIESELSDORF I</v>
      </c>
      <c r="F23" s="19">
        <f>'R 18'!$F$7</f>
        <v>0</v>
      </c>
      <c r="G23" s="19">
        <f>'R 18'!$H$7</f>
        <v>0</v>
      </c>
      <c r="H23" s="19">
        <f>'R 18'!$J$7</f>
        <v>0</v>
      </c>
      <c r="I23" s="19">
        <f>'R 18'!$L$7</f>
        <v>0</v>
      </c>
      <c r="J23" s="20">
        <f t="shared" si="1"/>
        <v>0</v>
      </c>
      <c r="K23" s="19">
        <f t="shared" si="2"/>
        <v>0</v>
      </c>
      <c r="L23" s="19">
        <f t="shared" si="3"/>
        <v>0</v>
      </c>
      <c r="M23" s="19">
        <f t="shared" si="4"/>
        <v>0</v>
      </c>
      <c r="N23" s="21">
        <f t="shared" si="0"/>
        <v>0</v>
      </c>
      <c r="O23" s="57">
        <f t="shared" si="5"/>
        <v>0</v>
      </c>
      <c r="P23" s="22"/>
      <c r="Q23" s="39">
        <f t="shared" si="6"/>
        <v>0</v>
      </c>
    </row>
    <row r="24" spans="2:17" s="2" customFormat="1" ht="15.75" x14ac:dyDescent="0.25">
      <c r="B24" s="19"/>
      <c r="C24" s="19"/>
      <c r="D24" s="19"/>
      <c r="E24" s="19"/>
      <c r="F24" s="36"/>
      <c r="G24" s="36"/>
      <c r="H24" s="36"/>
      <c r="I24" s="36"/>
      <c r="J24" s="19"/>
      <c r="K24" s="19"/>
      <c r="L24" s="19"/>
      <c r="M24" s="19"/>
      <c r="N24" s="19"/>
      <c r="O24" s="19"/>
      <c r="P24" s="22">
        <f>SUM(P6:P23)</f>
        <v>0</v>
      </c>
      <c r="Q24" s="53"/>
    </row>
  </sheetData>
  <mergeCells count="4">
    <mergeCell ref="B2:E2"/>
    <mergeCell ref="B4:C4"/>
    <mergeCell ref="E4:P4"/>
    <mergeCell ref="M2:N2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4:X22"/>
  <sheetViews>
    <sheetView workbookViewId="0">
      <selection activeCell="L5" sqref="L5:L9"/>
    </sheetView>
  </sheetViews>
  <sheetFormatPr baseColWidth="10" defaultColWidth="10.7109375" defaultRowHeight="12.75" x14ac:dyDescent="0.2"/>
  <cols>
    <col min="1" max="1" width="3.7109375" customWidth="1"/>
    <col min="2" max="2" width="17.28515625" customWidth="1"/>
    <col min="3" max="3" width="1.7109375" customWidth="1"/>
    <col min="4" max="4" width="20.28515625" customWidth="1"/>
    <col min="6" max="6" width="4" bestFit="1" customWidth="1"/>
    <col min="7" max="7" width="1.5703125" bestFit="1" customWidth="1"/>
    <col min="8" max="8" width="4" bestFit="1" customWidth="1"/>
    <col min="9" max="9" width="3.28515625" customWidth="1"/>
    <col min="10" max="10" width="4.85546875" customWidth="1"/>
    <col min="11" max="11" width="1.5703125" bestFit="1" customWidth="1"/>
    <col min="12" max="12" width="4.85546875" customWidth="1"/>
    <col min="13" max="13" width="2.85546875" customWidth="1"/>
    <col min="14" max="14" width="1.7109375" customWidth="1"/>
  </cols>
  <sheetData>
    <row r="4" spans="1:24" ht="15.75" x14ac:dyDescent="0.25">
      <c r="A4" s="95" t="s">
        <v>8</v>
      </c>
      <c r="B4" s="95"/>
      <c r="C4" s="91">
        <f>'10er'!$G$26</f>
        <v>44134</v>
      </c>
      <c r="D4" s="91"/>
      <c r="F4" s="89" t="s">
        <v>58</v>
      </c>
      <c r="G4" s="89"/>
      <c r="H4" s="89"/>
      <c r="J4" s="89" t="s">
        <v>61</v>
      </c>
      <c r="K4" s="89"/>
      <c r="L4" s="89"/>
    </row>
    <row r="5" spans="1:24" ht="15.75" x14ac:dyDescent="0.25">
      <c r="A5" s="92" t="str">
        <f>'10er'!$F27</f>
        <v>SSV MARHOF</v>
      </c>
      <c r="B5" s="92"/>
      <c r="C5" s="2" t="s">
        <v>0</v>
      </c>
      <c r="D5" s="3" t="str">
        <f>'10er'!$H27</f>
        <v>DSC KAIJO</v>
      </c>
      <c r="F5">
        <v>0</v>
      </c>
      <c r="G5" t="s">
        <v>57</v>
      </c>
      <c r="H5">
        <v>0</v>
      </c>
      <c r="J5">
        <v>0</v>
      </c>
      <c r="K5" t="s">
        <v>57</v>
      </c>
      <c r="L5">
        <v>0</v>
      </c>
    </row>
    <row r="6" spans="1:24" ht="15.75" x14ac:dyDescent="0.25">
      <c r="A6" s="92" t="str">
        <f>'10er'!$F28</f>
        <v>ESV ST.JOSEF I</v>
      </c>
      <c r="B6" s="92"/>
      <c r="C6" s="2" t="s">
        <v>0</v>
      </c>
      <c r="D6" s="66" t="str">
        <f>'10er'!$H28</f>
        <v>ESV RASSACH</v>
      </c>
      <c r="F6">
        <v>0</v>
      </c>
      <c r="G6" t="s">
        <v>57</v>
      </c>
      <c r="H6">
        <v>0</v>
      </c>
      <c r="J6">
        <v>0</v>
      </c>
      <c r="K6" t="s">
        <v>57</v>
      </c>
      <c r="L6">
        <v>0</v>
      </c>
    </row>
    <row r="7" spans="1:24" ht="15.75" x14ac:dyDescent="0.25">
      <c r="A7" s="92" t="str">
        <f>'10er'!$F29</f>
        <v>ESV WIESELSDORF I</v>
      </c>
      <c r="B7" s="92"/>
      <c r="C7" s="2" t="s">
        <v>0</v>
      </c>
      <c r="D7" s="66" t="str">
        <f>'10er'!$H29</f>
        <v>ESV LANNACH I</v>
      </c>
      <c r="F7">
        <v>0</v>
      </c>
      <c r="G7" t="s">
        <v>57</v>
      </c>
      <c r="H7">
        <v>0</v>
      </c>
      <c r="J7">
        <v>0</v>
      </c>
      <c r="K7" t="s">
        <v>57</v>
      </c>
      <c r="L7">
        <v>0</v>
      </c>
    </row>
    <row r="8" spans="1:24" ht="15.75" x14ac:dyDescent="0.25">
      <c r="A8" s="92" t="str">
        <f>'10er'!$F30</f>
        <v>ESV SCHLIEB</v>
      </c>
      <c r="B8" s="92"/>
      <c r="C8" s="2" t="s">
        <v>0</v>
      </c>
      <c r="D8" s="66" t="str">
        <f>'10er'!$H30</f>
        <v>ESV LANNACH II</v>
      </c>
      <c r="F8">
        <v>0</v>
      </c>
      <c r="G8" t="s">
        <v>57</v>
      </c>
      <c r="H8">
        <v>0</v>
      </c>
      <c r="J8">
        <v>0</v>
      </c>
      <c r="K8" t="s">
        <v>57</v>
      </c>
      <c r="L8">
        <v>0</v>
      </c>
    </row>
    <row r="9" spans="1:24" ht="15.75" x14ac:dyDescent="0.25">
      <c r="A9" s="92" t="str">
        <f>'10er'!$F31</f>
        <v>ESV STAINZTAL</v>
      </c>
      <c r="B9" s="92"/>
      <c r="C9" s="2" t="s">
        <v>0</v>
      </c>
      <c r="D9" s="66" t="str">
        <f>'10er'!$H31</f>
        <v>DSC FELLNER</v>
      </c>
      <c r="F9">
        <v>0</v>
      </c>
      <c r="G9" t="s">
        <v>57</v>
      </c>
      <c r="H9">
        <v>0</v>
      </c>
      <c r="J9">
        <v>0</v>
      </c>
      <c r="K9" t="s">
        <v>57</v>
      </c>
      <c r="L9">
        <v>0</v>
      </c>
    </row>
    <row r="10" spans="1:24" ht="15.75" customHeight="1" x14ac:dyDescent="0.2"/>
    <row r="11" spans="1:24" x14ac:dyDescent="0.2">
      <c r="A11" s="94" t="str">
        <f>'R 1'!$A$11:$B$11</f>
        <v>Tabelle Gruppe</v>
      </c>
      <c r="B11" s="94"/>
      <c r="F11" s="90" t="s">
        <v>59</v>
      </c>
      <c r="G11" s="90"/>
      <c r="H11" s="90"/>
      <c r="I11" s="90"/>
      <c r="J11" s="90"/>
      <c r="K11" s="90"/>
      <c r="L11" s="90"/>
      <c r="M11" s="90"/>
      <c r="N11" s="70" t="s">
        <v>90</v>
      </c>
      <c r="O11" s="70"/>
      <c r="P11" s="70"/>
      <c r="Q11" s="70"/>
      <c r="R11" s="70"/>
      <c r="S11" s="70"/>
      <c r="T11" s="70"/>
      <c r="U11" s="70"/>
      <c r="V11" s="71" t="s">
        <v>91</v>
      </c>
      <c r="X11" s="69" t="s">
        <v>92</v>
      </c>
    </row>
    <row r="12" spans="1:24" ht="18" customHeight="1" x14ac:dyDescent="0.2">
      <c r="A12" s="7" t="s">
        <v>34</v>
      </c>
      <c r="B12" s="93" t="str">
        <f>'10er'!$L10</f>
        <v>ESV LANNACH I</v>
      </c>
      <c r="C12" s="93"/>
      <c r="D12" s="93"/>
      <c r="E12" s="93"/>
      <c r="F12" s="67" t="e">
        <f>VLOOKUP(B12,$A$5:$F$9,6,FALSE)</f>
        <v>#N/A</v>
      </c>
      <c r="G12" s="76">
        <f>VLOOKUP(B12,$D$5:$H$9,5,FALSE)</f>
        <v>0</v>
      </c>
      <c r="H12" s="75">
        <f>SUM(IF(ISNUMBER(F12),F12,G12),'R 8'!H12)</f>
        <v>0</v>
      </c>
      <c r="I12" s="67"/>
      <c r="J12" s="67" t="e">
        <f>VLOOKUP(B12,$A$5:$H$9,8,FALSE)</f>
        <v>#N/A</v>
      </c>
      <c r="K12" s="76">
        <f>VLOOKUP(B12,$D$5:$H$9,3,FALSE)</f>
        <v>0</v>
      </c>
      <c r="L12" s="75">
        <f>SUM(IF(ISNUMBER(J12),J12,K12),'R 8'!L12)</f>
        <v>0</v>
      </c>
      <c r="M12" s="60"/>
      <c r="N12" t="e">
        <f>VLOOKUP(B12,$A$5:$J$9,10,FALSE)</f>
        <v>#N/A</v>
      </c>
      <c r="O12" s="68">
        <f>VLOOKUP(B12,$D$5:$L$9,9,FALSE)</f>
        <v>0</v>
      </c>
      <c r="P12" s="69">
        <f>IF(ISNUMBER(N12),N12,O12)</f>
        <v>0</v>
      </c>
      <c r="R12" t="e">
        <f>VLOOKUP(B12,$A$5:$L$9,12,FALSE)</f>
        <v>#N/A</v>
      </c>
      <c r="S12" s="68">
        <f>VLOOKUP(B12,$D$5:$J$9,7,FALSE)</f>
        <v>0</v>
      </c>
      <c r="T12" s="69">
        <f>(IF(ISNUMBER(R12),R12,S12))</f>
        <v>0</v>
      </c>
      <c r="V12" s="69">
        <f>P12-T12</f>
        <v>0</v>
      </c>
      <c r="X12" s="75">
        <f>SUM('R 8'!X12,V12)</f>
        <v>0</v>
      </c>
    </row>
    <row r="13" spans="1:24" x14ac:dyDescent="0.2">
      <c r="A13" s="7" t="s">
        <v>38</v>
      </c>
      <c r="B13" s="93" t="str">
        <f>'10er'!$L11</f>
        <v>ESV RASSACH</v>
      </c>
      <c r="C13" s="93"/>
      <c r="D13" s="93"/>
      <c r="E13" s="93"/>
      <c r="F13" s="67" t="e">
        <f t="shared" ref="F13:F21" si="0">VLOOKUP(B13,$A$5:$F$9,6,FALSE)</f>
        <v>#N/A</v>
      </c>
      <c r="G13" s="67">
        <f t="shared" ref="G13:G21" si="1">VLOOKUP(B13,$D$5:$H$9,5,FALSE)</f>
        <v>0</v>
      </c>
      <c r="H13" s="75">
        <f>SUM(IF(ISNUMBER(F13),F13,G13),'R 8'!H13)</f>
        <v>0</v>
      </c>
      <c r="I13" s="67"/>
      <c r="J13" s="67" t="e">
        <f t="shared" ref="J13:J21" si="2">VLOOKUP(B13,$A$5:$H$9,8,FALSE)</f>
        <v>#N/A</v>
      </c>
      <c r="K13" s="76">
        <f t="shared" ref="K13:K21" si="3">VLOOKUP(B13,$D$5:$H$9,3,FALSE)</f>
        <v>0</v>
      </c>
      <c r="L13" s="75">
        <f>SUM(IF(ISNUMBER(J13),J13,K13),'R 8'!L13)</f>
        <v>0</v>
      </c>
      <c r="M13" s="60"/>
      <c r="N13" t="e">
        <f t="shared" ref="N13:N21" si="4">VLOOKUP(B13,$A$5:$J$9,10,FALSE)</f>
        <v>#N/A</v>
      </c>
      <c r="O13" s="68">
        <f t="shared" ref="O13:O21" si="5">VLOOKUP(B13,$D$5:$L$9,9,FALSE)</f>
        <v>0</v>
      </c>
      <c r="P13" s="69">
        <f t="shared" ref="P13:P21" si="6">IF(ISNUMBER(N13),N13,O13)</f>
        <v>0</v>
      </c>
      <c r="R13" t="e">
        <f t="shared" ref="R13:R21" si="7">VLOOKUP(B13,$A$5:$L$9,12,FALSE)</f>
        <v>#N/A</v>
      </c>
      <c r="S13" s="68">
        <f t="shared" ref="S13:S21" si="8">VLOOKUP(B13,$D$5:$J$9,7,FALSE)</f>
        <v>0</v>
      </c>
      <c r="T13" s="69">
        <f t="shared" ref="T13:T21" si="9">(IF(ISNUMBER(R13),R13,S13))</f>
        <v>0</v>
      </c>
      <c r="V13" s="69">
        <f t="shared" ref="V13:V21" si="10">P13-T13</f>
        <v>0</v>
      </c>
      <c r="X13" s="75">
        <f>SUM('R 8'!X13,V13)</f>
        <v>0</v>
      </c>
    </row>
    <row r="14" spans="1:24" x14ac:dyDescent="0.2">
      <c r="A14" s="7" t="s">
        <v>40</v>
      </c>
      <c r="B14" s="93" t="str">
        <f>'10er'!$L12</f>
        <v>DSC KAIJO</v>
      </c>
      <c r="C14" s="93"/>
      <c r="D14" s="93"/>
      <c r="E14" s="93"/>
      <c r="F14" s="67" t="e">
        <f t="shared" si="0"/>
        <v>#N/A</v>
      </c>
      <c r="G14" s="67">
        <f t="shared" si="1"/>
        <v>0</v>
      </c>
      <c r="H14" s="75">
        <f>SUM(IF(ISNUMBER(F14),F14,G14),'R 8'!H14)</f>
        <v>0</v>
      </c>
      <c r="I14" s="67"/>
      <c r="J14" s="67" t="e">
        <f t="shared" si="2"/>
        <v>#N/A</v>
      </c>
      <c r="K14" s="76">
        <f t="shared" si="3"/>
        <v>0</v>
      </c>
      <c r="L14" s="75">
        <f>SUM(IF(ISNUMBER(J14),J14,K14),'R 8'!L14)</f>
        <v>0</v>
      </c>
      <c r="M14" s="77"/>
      <c r="N14" t="e">
        <f t="shared" si="4"/>
        <v>#N/A</v>
      </c>
      <c r="O14" s="68">
        <f t="shared" si="5"/>
        <v>0</v>
      </c>
      <c r="P14" s="69">
        <f t="shared" si="6"/>
        <v>0</v>
      </c>
      <c r="R14" t="e">
        <f t="shared" si="7"/>
        <v>#N/A</v>
      </c>
      <c r="S14" s="68">
        <f t="shared" si="8"/>
        <v>0</v>
      </c>
      <c r="T14" s="69">
        <f t="shared" si="9"/>
        <v>0</v>
      </c>
      <c r="V14" s="69">
        <f t="shared" si="10"/>
        <v>0</v>
      </c>
      <c r="X14" s="75">
        <f>SUM('R 8'!X14,V14)</f>
        <v>0</v>
      </c>
    </row>
    <row r="15" spans="1:24" x14ac:dyDescent="0.2">
      <c r="A15" s="7" t="s">
        <v>42</v>
      </c>
      <c r="B15" s="93" t="str">
        <f>'10er'!$L13</f>
        <v>DSC FELLNER</v>
      </c>
      <c r="C15" s="93"/>
      <c r="D15" s="93"/>
      <c r="E15" s="93"/>
      <c r="F15" s="67" t="e">
        <f t="shared" si="0"/>
        <v>#N/A</v>
      </c>
      <c r="G15" s="67">
        <f t="shared" si="1"/>
        <v>0</v>
      </c>
      <c r="H15" s="75">
        <f>SUM(IF(ISNUMBER(F15),F15,G15),'R 8'!H15)</f>
        <v>0</v>
      </c>
      <c r="I15" s="67"/>
      <c r="J15" s="67" t="e">
        <f t="shared" si="2"/>
        <v>#N/A</v>
      </c>
      <c r="K15" s="76">
        <f t="shared" si="3"/>
        <v>0</v>
      </c>
      <c r="L15" s="75">
        <f>SUM(IF(ISNUMBER(J15),J15,K15),'R 8'!L15)</f>
        <v>0</v>
      </c>
      <c r="M15" s="77"/>
      <c r="N15" t="e">
        <f t="shared" si="4"/>
        <v>#N/A</v>
      </c>
      <c r="O15" s="68">
        <f t="shared" si="5"/>
        <v>0</v>
      </c>
      <c r="P15" s="69">
        <f t="shared" si="6"/>
        <v>0</v>
      </c>
      <c r="R15" t="e">
        <f t="shared" si="7"/>
        <v>#N/A</v>
      </c>
      <c r="S15" s="68">
        <f t="shared" si="8"/>
        <v>0</v>
      </c>
      <c r="T15" s="69">
        <f t="shared" si="9"/>
        <v>0</v>
      </c>
      <c r="V15" s="69">
        <f t="shared" si="10"/>
        <v>0</v>
      </c>
      <c r="X15" s="75">
        <f>SUM('R 8'!X15,V15)</f>
        <v>0</v>
      </c>
    </row>
    <row r="16" spans="1:24" x14ac:dyDescent="0.2">
      <c r="A16" s="7" t="s">
        <v>44</v>
      </c>
      <c r="B16" s="93" t="str">
        <f>'10er'!$L14</f>
        <v>ESV SCHLIEB</v>
      </c>
      <c r="C16" s="93"/>
      <c r="D16" s="93"/>
      <c r="E16" s="93"/>
      <c r="F16" s="67">
        <f t="shared" si="0"/>
        <v>0</v>
      </c>
      <c r="G16" s="67" t="e">
        <f t="shared" si="1"/>
        <v>#N/A</v>
      </c>
      <c r="H16" s="75">
        <f>SUM(IF(ISNUMBER(F16),F16,G16),'R 8'!H16)</f>
        <v>0</v>
      </c>
      <c r="I16" s="67"/>
      <c r="J16" s="67">
        <f t="shared" si="2"/>
        <v>0</v>
      </c>
      <c r="K16" s="76" t="e">
        <f t="shared" si="3"/>
        <v>#N/A</v>
      </c>
      <c r="L16" s="75">
        <f>SUM(IF(ISNUMBER(J16),J16,K16),'R 8'!L16)</f>
        <v>0</v>
      </c>
      <c r="M16" s="77"/>
      <c r="N16">
        <f t="shared" si="4"/>
        <v>0</v>
      </c>
      <c r="O16" s="68" t="e">
        <f t="shared" si="5"/>
        <v>#N/A</v>
      </c>
      <c r="P16" s="69">
        <f t="shared" si="6"/>
        <v>0</v>
      </c>
      <c r="R16">
        <f t="shared" si="7"/>
        <v>0</v>
      </c>
      <c r="S16" s="68" t="e">
        <f t="shared" si="8"/>
        <v>#N/A</v>
      </c>
      <c r="T16" s="69">
        <f t="shared" si="9"/>
        <v>0</v>
      </c>
      <c r="V16" s="69">
        <f t="shared" si="10"/>
        <v>0</v>
      </c>
      <c r="X16" s="75">
        <f>SUM('R 8'!X16,V16)</f>
        <v>0</v>
      </c>
    </row>
    <row r="17" spans="1:24" x14ac:dyDescent="0.2">
      <c r="A17" s="7" t="s">
        <v>46</v>
      </c>
      <c r="B17" s="93" t="str">
        <f>'10er'!$L15</f>
        <v>ESV STAINZTAL</v>
      </c>
      <c r="C17" s="93"/>
      <c r="D17" s="93"/>
      <c r="E17" s="93"/>
      <c r="F17" s="67">
        <f t="shared" si="0"/>
        <v>0</v>
      </c>
      <c r="G17" s="67" t="e">
        <f t="shared" si="1"/>
        <v>#N/A</v>
      </c>
      <c r="H17" s="75">
        <f>SUM(IF(ISNUMBER(F17),F17,G17),'R 8'!H17)</f>
        <v>0</v>
      </c>
      <c r="I17" s="67"/>
      <c r="J17" s="67">
        <f t="shared" si="2"/>
        <v>0</v>
      </c>
      <c r="K17" s="76" t="e">
        <f t="shared" si="3"/>
        <v>#N/A</v>
      </c>
      <c r="L17" s="75">
        <f>SUM(IF(ISNUMBER(J17),J17,K17),'R 8'!L17)</f>
        <v>0</v>
      </c>
      <c r="M17" s="77"/>
      <c r="N17">
        <f t="shared" si="4"/>
        <v>0</v>
      </c>
      <c r="O17" s="68" t="e">
        <f t="shared" si="5"/>
        <v>#N/A</v>
      </c>
      <c r="P17" s="69">
        <f t="shared" si="6"/>
        <v>0</v>
      </c>
      <c r="R17">
        <f t="shared" si="7"/>
        <v>0</v>
      </c>
      <c r="S17" s="68" t="e">
        <f t="shared" si="8"/>
        <v>#N/A</v>
      </c>
      <c r="T17" s="69">
        <f t="shared" si="9"/>
        <v>0</v>
      </c>
      <c r="V17" s="69">
        <f t="shared" si="10"/>
        <v>0</v>
      </c>
      <c r="X17" s="75">
        <f>SUM('R 8'!X17,V17)</f>
        <v>0</v>
      </c>
    </row>
    <row r="18" spans="1:24" x14ac:dyDescent="0.2">
      <c r="A18" s="7" t="s">
        <v>47</v>
      </c>
      <c r="B18" s="93" t="str">
        <f>'10er'!$L16</f>
        <v>SSV MARHOF</v>
      </c>
      <c r="C18" s="93"/>
      <c r="D18" s="93"/>
      <c r="E18" s="93"/>
      <c r="F18" s="67">
        <f t="shared" si="0"/>
        <v>0</v>
      </c>
      <c r="G18" s="67" t="e">
        <f t="shared" si="1"/>
        <v>#N/A</v>
      </c>
      <c r="H18" s="75">
        <f>SUM(IF(ISNUMBER(F18),F18,G18),'R 8'!H18)</f>
        <v>0</v>
      </c>
      <c r="I18" s="67"/>
      <c r="J18" s="67">
        <f t="shared" si="2"/>
        <v>0</v>
      </c>
      <c r="K18" s="76" t="e">
        <f t="shared" si="3"/>
        <v>#N/A</v>
      </c>
      <c r="L18" s="75">
        <f>SUM(IF(ISNUMBER(J18),J18,K18),'R 8'!L18)</f>
        <v>0</v>
      </c>
      <c r="M18" s="60"/>
      <c r="N18">
        <f t="shared" si="4"/>
        <v>0</v>
      </c>
      <c r="O18" s="68" t="e">
        <f t="shared" si="5"/>
        <v>#N/A</v>
      </c>
      <c r="P18" s="69">
        <f t="shared" si="6"/>
        <v>0</v>
      </c>
      <c r="R18">
        <f t="shared" si="7"/>
        <v>0</v>
      </c>
      <c r="S18" s="68" t="e">
        <f t="shared" si="8"/>
        <v>#N/A</v>
      </c>
      <c r="T18" s="69">
        <f t="shared" si="9"/>
        <v>0</v>
      </c>
      <c r="V18" s="69">
        <f t="shared" si="10"/>
        <v>0</v>
      </c>
      <c r="X18" s="75">
        <f>SUM('R 8'!X18,V18)</f>
        <v>0</v>
      </c>
    </row>
    <row r="19" spans="1:24" x14ac:dyDescent="0.2">
      <c r="A19" s="7" t="s">
        <v>41</v>
      </c>
      <c r="B19" s="93" t="str">
        <f>'10er'!$L17</f>
        <v>ESV ST.JOSEF I</v>
      </c>
      <c r="C19" s="93"/>
      <c r="D19" s="93"/>
      <c r="E19" s="93"/>
      <c r="F19" s="67">
        <f t="shared" si="0"/>
        <v>0</v>
      </c>
      <c r="G19" s="67" t="e">
        <f t="shared" si="1"/>
        <v>#N/A</v>
      </c>
      <c r="H19" s="75">
        <f>SUM(IF(ISNUMBER(F19),F19,G19),'R 8'!H19)</f>
        <v>0</v>
      </c>
      <c r="I19" s="67"/>
      <c r="J19" s="67">
        <f t="shared" si="2"/>
        <v>0</v>
      </c>
      <c r="K19" s="76" t="e">
        <f t="shared" si="3"/>
        <v>#N/A</v>
      </c>
      <c r="L19" s="75">
        <f>SUM(IF(ISNUMBER(J19),J19,K19),'R 8'!L19)</f>
        <v>0</v>
      </c>
      <c r="M19" s="60"/>
      <c r="N19">
        <f t="shared" si="4"/>
        <v>0</v>
      </c>
      <c r="O19" s="68" t="e">
        <f t="shared" si="5"/>
        <v>#N/A</v>
      </c>
      <c r="P19" s="69">
        <f t="shared" si="6"/>
        <v>0</v>
      </c>
      <c r="R19">
        <f t="shared" si="7"/>
        <v>0</v>
      </c>
      <c r="S19" s="68" t="e">
        <f t="shared" si="8"/>
        <v>#N/A</v>
      </c>
      <c r="T19" s="69">
        <f t="shared" si="9"/>
        <v>0</v>
      </c>
      <c r="V19" s="69">
        <f t="shared" si="10"/>
        <v>0</v>
      </c>
      <c r="X19" s="75">
        <f>SUM('R 8'!X19,V19)</f>
        <v>0</v>
      </c>
    </row>
    <row r="20" spans="1:24" x14ac:dyDescent="0.2">
      <c r="A20" s="7" t="s">
        <v>36</v>
      </c>
      <c r="B20" s="93" t="str">
        <f>'10er'!$L18</f>
        <v>ESV WIESELSDORF I</v>
      </c>
      <c r="C20" s="93"/>
      <c r="D20" s="93"/>
      <c r="E20" s="93"/>
      <c r="F20" s="67">
        <f t="shared" si="0"/>
        <v>0</v>
      </c>
      <c r="G20" s="67" t="e">
        <f t="shared" si="1"/>
        <v>#N/A</v>
      </c>
      <c r="H20" s="75">
        <f>SUM(IF(ISNUMBER(F20),F20,G20),'R 8'!H20)</f>
        <v>0</v>
      </c>
      <c r="I20" s="67"/>
      <c r="J20" s="67">
        <f t="shared" si="2"/>
        <v>0</v>
      </c>
      <c r="K20" s="76" t="e">
        <f t="shared" si="3"/>
        <v>#N/A</v>
      </c>
      <c r="L20" s="75">
        <f>SUM(IF(ISNUMBER(J20),J20,K20),'R 8'!L20)</f>
        <v>0</v>
      </c>
      <c r="M20" s="60"/>
      <c r="N20">
        <f t="shared" si="4"/>
        <v>0</v>
      </c>
      <c r="O20" s="68" t="e">
        <f t="shared" si="5"/>
        <v>#N/A</v>
      </c>
      <c r="P20" s="69">
        <f t="shared" si="6"/>
        <v>0</v>
      </c>
      <c r="R20">
        <f t="shared" si="7"/>
        <v>0</v>
      </c>
      <c r="S20" s="68" t="e">
        <f t="shared" si="8"/>
        <v>#N/A</v>
      </c>
      <c r="T20" s="69">
        <f t="shared" si="9"/>
        <v>0</v>
      </c>
      <c r="V20" s="69">
        <f t="shared" si="10"/>
        <v>0</v>
      </c>
      <c r="X20" s="75">
        <f>SUM('R 8'!X20,V20)</f>
        <v>0</v>
      </c>
    </row>
    <row r="21" spans="1:24" x14ac:dyDescent="0.2">
      <c r="A21" s="7" t="s">
        <v>43</v>
      </c>
      <c r="B21" s="93" t="str">
        <f>'10er'!$L19</f>
        <v>ESV LANNACH II</v>
      </c>
      <c r="C21" s="93"/>
      <c r="D21" s="93"/>
      <c r="E21" s="93"/>
      <c r="F21" s="67" t="e">
        <f t="shared" si="0"/>
        <v>#N/A</v>
      </c>
      <c r="G21" s="67">
        <f t="shared" si="1"/>
        <v>0</v>
      </c>
      <c r="H21" s="75">
        <f>SUM(IF(ISNUMBER(F21),F21,G21),'R 8'!H21)</f>
        <v>0</v>
      </c>
      <c r="I21" s="67"/>
      <c r="J21" s="67" t="e">
        <f t="shared" si="2"/>
        <v>#N/A</v>
      </c>
      <c r="K21" s="76">
        <f t="shared" si="3"/>
        <v>0</v>
      </c>
      <c r="L21" s="75">
        <f>SUM(IF(ISNUMBER(J21),J21,K21),'R 8'!L21)</f>
        <v>0</v>
      </c>
      <c r="M21" s="60"/>
      <c r="N21" t="e">
        <f t="shared" si="4"/>
        <v>#N/A</v>
      </c>
      <c r="O21" s="68">
        <f t="shared" si="5"/>
        <v>0</v>
      </c>
      <c r="P21" s="69">
        <f t="shared" si="6"/>
        <v>0</v>
      </c>
      <c r="R21" t="e">
        <f t="shared" si="7"/>
        <v>#N/A</v>
      </c>
      <c r="S21" s="68">
        <f t="shared" si="8"/>
        <v>0</v>
      </c>
      <c r="T21" s="69">
        <f t="shared" si="9"/>
        <v>0</v>
      </c>
      <c r="V21" s="69">
        <f t="shared" si="10"/>
        <v>0</v>
      </c>
      <c r="X21" s="75">
        <f>SUM('R 8'!X21,V21)</f>
        <v>0</v>
      </c>
    </row>
    <row r="22" spans="1:24" x14ac:dyDescent="0.2">
      <c r="B22" s="96"/>
      <c r="C22" s="96"/>
      <c r="D22" s="96"/>
      <c r="E22" s="96"/>
    </row>
  </sheetData>
  <mergeCells count="22">
    <mergeCell ref="F11:M11"/>
    <mergeCell ref="B22:E2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12:E12"/>
    <mergeCell ref="A11:B11"/>
    <mergeCell ref="F4:H4"/>
    <mergeCell ref="J4:L4"/>
    <mergeCell ref="A8:B8"/>
    <mergeCell ref="A9:B9"/>
    <mergeCell ref="A6:B6"/>
    <mergeCell ref="A7:B7"/>
    <mergeCell ref="A4:B4"/>
    <mergeCell ref="A5:B5"/>
    <mergeCell ref="C4:D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4:X22"/>
  <sheetViews>
    <sheetView workbookViewId="0">
      <selection activeCell="F11" sqref="F11:X21"/>
    </sheetView>
  </sheetViews>
  <sheetFormatPr baseColWidth="10" defaultColWidth="10.7109375" defaultRowHeight="12.75" x14ac:dyDescent="0.2"/>
  <cols>
    <col min="1" max="1" width="3.7109375" customWidth="1"/>
    <col min="2" max="2" width="17.28515625" customWidth="1"/>
    <col min="3" max="3" width="1.7109375" customWidth="1"/>
    <col min="4" max="4" width="20.28515625" customWidth="1"/>
    <col min="6" max="6" width="4" bestFit="1" customWidth="1"/>
    <col min="7" max="7" width="1.5703125" bestFit="1" customWidth="1"/>
    <col min="8" max="8" width="4" bestFit="1" customWidth="1"/>
    <col min="9" max="9" width="3.28515625" customWidth="1"/>
    <col min="10" max="10" width="4.85546875" customWidth="1"/>
    <col min="11" max="11" width="1.5703125" bestFit="1" customWidth="1"/>
    <col min="12" max="12" width="4.85546875" customWidth="1"/>
    <col min="13" max="13" width="2.85546875" customWidth="1"/>
    <col min="14" max="14" width="1.7109375" customWidth="1"/>
  </cols>
  <sheetData>
    <row r="4" spans="1:24" ht="15.75" x14ac:dyDescent="0.25">
      <c r="A4" s="95" t="s">
        <v>55</v>
      </c>
      <c r="B4" s="95"/>
      <c r="C4" s="91">
        <f>'10er'!$C$49:$D$49</f>
        <v>44288</v>
      </c>
      <c r="D4" s="91"/>
      <c r="F4" s="89" t="s">
        <v>58</v>
      </c>
      <c r="G4" s="89"/>
      <c r="H4" s="89"/>
      <c r="J4" s="89" t="s">
        <v>61</v>
      </c>
      <c r="K4" s="89"/>
      <c r="L4" s="89"/>
    </row>
    <row r="5" spans="1:24" ht="15.75" x14ac:dyDescent="0.25">
      <c r="A5" s="92" t="str">
        <f>'10er'!$B50</f>
        <v>ESV LANNACH II</v>
      </c>
      <c r="B5" s="92"/>
      <c r="C5" s="2" t="s">
        <v>0</v>
      </c>
      <c r="D5" s="3" t="str">
        <f>'10er'!$D50</f>
        <v>ESV LANNACH I</v>
      </c>
      <c r="F5">
        <v>0</v>
      </c>
      <c r="G5" t="s">
        <v>57</v>
      </c>
      <c r="H5">
        <v>0</v>
      </c>
      <c r="J5">
        <v>0</v>
      </c>
      <c r="K5" t="s">
        <v>57</v>
      </c>
      <c r="L5">
        <v>0</v>
      </c>
    </row>
    <row r="6" spans="1:24" ht="15.75" x14ac:dyDescent="0.25">
      <c r="A6" s="92" t="str">
        <f>'10er'!$B51</f>
        <v>ESV WIESELSDORF I</v>
      </c>
      <c r="B6" s="92"/>
      <c r="C6" s="2" t="s">
        <v>0</v>
      </c>
      <c r="D6" s="66" t="str">
        <f>'10er'!$D51</f>
        <v>ESV RASSACH</v>
      </c>
      <c r="F6">
        <v>0</v>
      </c>
      <c r="G6" t="s">
        <v>57</v>
      </c>
      <c r="H6">
        <v>0</v>
      </c>
      <c r="J6">
        <v>0</v>
      </c>
      <c r="K6" t="s">
        <v>57</v>
      </c>
      <c r="L6">
        <v>0</v>
      </c>
    </row>
    <row r="7" spans="1:24" ht="15.75" x14ac:dyDescent="0.25">
      <c r="A7" s="92" t="str">
        <f>'10er'!$B52</f>
        <v>ESV ST.JOSEF I</v>
      </c>
      <c r="B7" s="92"/>
      <c r="C7" s="2" t="s">
        <v>0</v>
      </c>
      <c r="D7" s="66" t="str">
        <f>'10er'!$D52</f>
        <v>DSC KAIJO</v>
      </c>
      <c r="F7">
        <v>0</v>
      </c>
      <c r="G7" t="s">
        <v>57</v>
      </c>
      <c r="H7">
        <v>0</v>
      </c>
      <c r="J7">
        <v>0</v>
      </c>
      <c r="K7" t="s">
        <v>57</v>
      </c>
      <c r="L7">
        <v>0</v>
      </c>
    </row>
    <row r="8" spans="1:24" ht="15.75" x14ac:dyDescent="0.25">
      <c r="A8" s="92" t="str">
        <f>'10er'!$B53</f>
        <v>SSV MARHOF</v>
      </c>
      <c r="B8" s="92"/>
      <c r="C8" s="2" t="s">
        <v>0</v>
      </c>
      <c r="D8" s="66" t="str">
        <f>'10er'!$D53</f>
        <v>DSC FELLNER</v>
      </c>
      <c r="F8">
        <v>0</v>
      </c>
      <c r="G8" t="s">
        <v>57</v>
      </c>
      <c r="H8">
        <v>0</v>
      </c>
      <c r="J8">
        <v>0</v>
      </c>
      <c r="K8" t="s">
        <v>57</v>
      </c>
      <c r="L8">
        <v>0</v>
      </c>
    </row>
    <row r="9" spans="1:24" ht="15.75" x14ac:dyDescent="0.25">
      <c r="A9" s="92" t="str">
        <f>'10er'!$B54</f>
        <v>ESV STAINZTAL</v>
      </c>
      <c r="B9" s="92"/>
      <c r="C9" s="2" t="s">
        <v>0</v>
      </c>
      <c r="D9" s="66" t="str">
        <f>'10er'!$D54</f>
        <v>ESV SCHLIEB</v>
      </c>
      <c r="F9">
        <v>0</v>
      </c>
      <c r="G9" t="s">
        <v>57</v>
      </c>
      <c r="H9">
        <v>0</v>
      </c>
      <c r="J9">
        <v>0</v>
      </c>
      <c r="K9" t="s">
        <v>57</v>
      </c>
      <c r="L9">
        <v>0</v>
      </c>
    </row>
    <row r="10" spans="1:24" ht="15.75" customHeight="1" x14ac:dyDescent="0.2"/>
    <row r="11" spans="1:24" x14ac:dyDescent="0.2">
      <c r="A11" s="94" t="str">
        <f>'R 1'!$A$11:$B$11</f>
        <v>Tabelle Gruppe</v>
      </c>
      <c r="B11" s="94"/>
      <c r="F11" s="90" t="s">
        <v>59</v>
      </c>
      <c r="G11" s="90"/>
      <c r="H11" s="90"/>
      <c r="I11" s="90"/>
      <c r="J11" s="90"/>
      <c r="K11" s="90"/>
      <c r="L11" s="90"/>
      <c r="M11" s="90"/>
      <c r="N11" s="70" t="s">
        <v>90</v>
      </c>
      <c r="O11" s="70"/>
      <c r="P11" s="70"/>
      <c r="Q11" s="70"/>
      <c r="R11" s="70"/>
      <c r="S11" s="70"/>
      <c r="T11" s="70"/>
      <c r="U11" s="70"/>
      <c r="V11" s="71" t="s">
        <v>91</v>
      </c>
      <c r="X11" s="69" t="s">
        <v>92</v>
      </c>
    </row>
    <row r="12" spans="1:24" ht="18" customHeight="1" x14ac:dyDescent="0.2">
      <c r="A12" s="7" t="s">
        <v>34</v>
      </c>
      <c r="B12" s="93" t="str">
        <f>'10er'!$L10</f>
        <v>ESV LANNACH I</v>
      </c>
      <c r="C12" s="93"/>
      <c r="D12" s="93"/>
      <c r="E12" s="93"/>
      <c r="F12" s="67" t="e">
        <f>VLOOKUP(B12,$A$5:$F$9,6,FALSE)</f>
        <v>#N/A</v>
      </c>
      <c r="G12" s="76">
        <f>VLOOKUP(B12,$D$5:$H$9,5,FALSE)</f>
        <v>0</v>
      </c>
      <c r="H12" s="75">
        <f>SUM(IF(ISNUMBER(F12),F12,G12),'R 9'!H12)</f>
        <v>0</v>
      </c>
      <c r="I12" s="67"/>
      <c r="J12" s="67" t="e">
        <f>VLOOKUP(B12,$A$5:$H$9,8,FALSE)</f>
        <v>#N/A</v>
      </c>
      <c r="K12" s="76">
        <f>VLOOKUP(B12,$D$5:$H$9,3,FALSE)</f>
        <v>0</v>
      </c>
      <c r="L12" s="75">
        <f>SUM(IF(ISNUMBER(J12),J12,K12),'R 9'!L12)</f>
        <v>0</v>
      </c>
      <c r="M12" s="60"/>
      <c r="N12" t="e">
        <f>VLOOKUP(B12,$A$5:$J$9,10,FALSE)</f>
        <v>#N/A</v>
      </c>
      <c r="O12" s="68">
        <f>VLOOKUP(B12,$D$5:$L$9,9,FALSE)</f>
        <v>0</v>
      </c>
      <c r="P12" s="69">
        <f>IF(ISNUMBER(N12),N12,O12)</f>
        <v>0</v>
      </c>
      <c r="R12" t="e">
        <f>VLOOKUP(B12,$A$5:$L$9,12,FALSE)</f>
        <v>#N/A</v>
      </c>
      <c r="S12" s="68">
        <f>VLOOKUP(B12,$D$5:$J$9,7,FALSE)</f>
        <v>0</v>
      </c>
      <c r="T12" s="69">
        <f>(IF(ISNUMBER(R12),R12,S12))</f>
        <v>0</v>
      </c>
      <c r="V12" s="69">
        <f>P12-T12</f>
        <v>0</v>
      </c>
      <c r="X12" s="75">
        <f>SUM('R 9'!X12,V12)</f>
        <v>0</v>
      </c>
    </row>
    <row r="13" spans="1:24" x14ac:dyDescent="0.2">
      <c r="A13" s="7" t="s">
        <v>38</v>
      </c>
      <c r="B13" s="93" t="str">
        <f>'10er'!$L11</f>
        <v>ESV RASSACH</v>
      </c>
      <c r="C13" s="93"/>
      <c r="D13" s="93"/>
      <c r="E13" s="93"/>
      <c r="F13" s="67" t="e">
        <f t="shared" ref="F13:F21" si="0">VLOOKUP(B13,$A$5:$F$9,6,FALSE)</f>
        <v>#N/A</v>
      </c>
      <c r="G13" s="67">
        <f t="shared" ref="G13:G21" si="1">VLOOKUP(B13,$D$5:$H$9,5,FALSE)</f>
        <v>0</v>
      </c>
      <c r="H13" s="75">
        <f>SUM(IF(ISNUMBER(F13),F13,G13),'R 9'!H13)</f>
        <v>0</v>
      </c>
      <c r="I13" s="67"/>
      <c r="J13" s="67" t="e">
        <f t="shared" ref="J13:J21" si="2">VLOOKUP(B13,$A$5:$H$9,8,FALSE)</f>
        <v>#N/A</v>
      </c>
      <c r="K13" s="76">
        <f t="shared" ref="K13:K21" si="3">VLOOKUP(B13,$D$5:$H$9,3,FALSE)</f>
        <v>0</v>
      </c>
      <c r="L13" s="75">
        <f>SUM(IF(ISNUMBER(J13),J13,K13),'R 9'!L13)</f>
        <v>0</v>
      </c>
      <c r="M13" s="60"/>
      <c r="N13" t="e">
        <f t="shared" ref="N13:N21" si="4">VLOOKUP(B13,$A$5:$J$9,10,FALSE)</f>
        <v>#N/A</v>
      </c>
      <c r="O13" s="68">
        <f t="shared" ref="O13:O21" si="5">VLOOKUP(B13,$D$5:$L$9,9,FALSE)</f>
        <v>0</v>
      </c>
      <c r="P13" s="69">
        <f t="shared" ref="P13:P21" si="6">IF(ISNUMBER(N13),N13,O13)</f>
        <v>0</v>
      </c>
      <c r="R13" t="e">
        <f t="shared" ref="R13:R21" si="7">VLOOKUP(B13,$A$5:$L$9,12,FALSE)</f>
        <v>#N/A</v>
      </c>
      <c r="S13" s="68">
        <f t="shared" ref="S13:S21" si="8">VLOOKUP(B13,$D$5:$J$9,7,FALSE)</f>
        <v>0</v>
      </c>
      <c r="T13" s="69">
        <f t="shared" ref="T13:T21" si="9">(IF(ISNUMBER(R13),R13,S13))</f>
        <v>0</v>
      </c>
      <c r="V13" s="69">
        <f t="shared" ref="V13:V21" si="10">P13-T13</f>
        <v>0</v>
      </c>
      <c r="X13" s="75">
        <f>SUM('R 9'!X13,V13)</f>
        <v>0</v>
      </c>
    </row>
    <row r="14" spans="1:24" x14ac:dyDescent="0.2">
      <c r="A14" s="7" t="s">
        <v>40</v>
      </c>
      <c r="B14" s="93" t="str">
        <f>'10er'!$L12</f>
        <v>DSC KAIJO</v>
      </c>
      <c r="C14" s="93"/>
      <c r="D14" s="93"/>
      <c r="E14" s="93"/>
      <c r="F14" s="67" t="e">
        <f t="shared" si="0"/>
        <v>#N/A</v>
      </c>
      <c r="G14" s="67">
        <f t="shared" si="1"/>
        <v>0</v>
      </c>
      <c r="H14" s="75">
        <f>SUM(IF(ISNUMBER(F14),F14,G14),'R 9'!H14)</f>
        <v>0</v>
      </c>
      <c r="I14" s="67"/>
      <c r="J14" s="67" t="e">
        <f t="shared" si="2"/>
        <v>#N/A</v>
      </c>
      <c r="K14" s="76">
        <f t="shared" si="3"/>
        <v>0</v>
      </c>
      <c r="L14" s="75">
        <f>SUM(IF(ISNUMBER(J14),J14,K14),'R 9'!L14)</f>
        <v>0</v>
      </c>
      <c r="M14" s="77"/>
      <c r="N14" t="e">
        <f t="shared" si="4"/>
        <v>#N/A</v>
      </c>
      <c r="O14" s="68">
        <f t="shared" si="5"/>
        <v>0</v>
      </c>
      <c r="P14" s="69">
        <f t="shared" si="6"/>
        <v>0</v>
      </c>
      <c r="R14" t="e">
        <f t="shared" si="7"/>
        <v>#N/A</v>
      </c>
      <c r="S14" s="68">
        <f t="shared" si="8"/>
        <v>0</v>
      </c>
      <c r="T14" s="69">
        <f t="shared" si="9"/>
        <v>0</v>
      </c>
      <c r="V14" s="69">
        <f t="shared" si="10"/>
        <v>0</v>
      </c>
      <c r="X14" s="75">
        <f>SUM('R 9'!X14,V14)</f>
        <v>0</v>
      </c>
    </row>
    <row r="15" spans="1:24" x14ac:dyDescent="0.2">
      <c r="A15" s="7" t="s">
        <v>42</v>
      </c>
      <c r="B15" s="93" t="str">
        <f>'10er'!$L13</f>
        <v>DSC FELLNER</v>
      </c>
      <c r="C15" s="93"/>
      <c r="D15" s="93"/>
      <c r="E15" s="93"/>
      <c r="F15" s="67" t="e">
        <f t="shared" si="0"/>
        <v>#N/A</v>
      </c>
      <c r="G15" s="67">
        <f t="shared" si="1"/>
        <v>0</v>
      </c>
      <c r="H15" s="75">
        <f>SUM(IF(ISNUMBER(F15),F15,G15),'R 9'!H15)</f>
        <v>0</v>
      </c>
      <c r="I15" s="67"/>
      <c r="J15" s="67" t="e">
        <f t="shared" si="2"/>
        <v>#N/A</v>
      </c>
      <c r="K15" s="76">
        <f t="shared" si="3"/>
        <v>0</v>
      </c>
      <c r="L15" s="75">
        <f>SUM(IF(ISNUMBER(J15),J15,K15),'R 9'!L15)</f>
        <v>0</v>
      </c>
      <c r="M15" s="77"/>
      <c r="N15" t="e">
        <f t="shared" si="4"/>
        <v>#N/A</v>
      </c>
      <c r="O15" s="68">
        <f t="shared" si="5"/>
        <v>0</v>
      </c>
      <c r="P15" s="69">
        <f t="shared" si="6"/>
        <v>0</v>
      </c>
      <c r="R15" t="e">
        <f t="shared" si="7"/>
        <v>#N/A</v>
      </c>
      <c r="S15" s="68">
        <f t="shared" si="8"/>
        <v>0</v>
      </c>
      <c r="T15" s="69">
        <f t="shared" si="9"/>
        <v>0</v>
      </c>
      <c r="V15" s="69">
        <f t="shared" si="10"/>
        <v>0</v>
      </c>
      <c r="X15" s="75">
        <f>SUM('R 9'!X15,V15)</f>
        <v>0</v>
      </c>
    </row>
    <row r="16" spans="1:24" x14ac:dyDescent="0.2">
      <c r="A16" s="7" t="s">
        <v>44</v>
      </c>
      <c r="B16" s="93" t="str">
        <f>'10er'!$L14</f>
        <v>ESV SCHLIEB</v>
      </c>
      <c r="C16" s="93"/>
      <c r="D16" s="93"/>
      <c r="E16" s="93"/>
      <c r="F16" s="67" t="e">
        <f t="shared" si="0"/>
        <v>#N/A</v>
      </c>
      <c r="G16" s="67">
        <f t="shared" si="1"/>
        <v>0</v>
      </c>
      <c r="H16" s="75">
        <f>SUM(IF(ISNUMBER(F16),F16,G16),'R 9'!H16)</f>
        <v>0</v>
      </c>
      <c r="I16" s="67"/>
      <c r="J16" s="67" t="e">
        <f t="shared" si="2"/>
        <v>#N/A</v>
      </c>
      <c r="K16" s="76">
        <f t="shared" si="3"/>
        <v>0</v>
      </c>
      <c r="L16" s="75">
        <f>SUM(IF(ISNUMBER(J16),J16,K16),'R 9'!L16)</f>
        <v>0</v>
      </c>
      <c r="M16" s="77"/>
      <c r="N16" t="e">
        <f t="shared" si="4"/>
        <v>#N/A</v>
      </c>
      <c r="O16" s="68">
        <f t="shared" si="5"/>
        <v>0</v>
      </c>
      <c r="P16" s="69">
        <f t="shared" si="6"/>
        <v>0</v>
      </c>
      <c r="R16" t="e">
        <f t="shared" si="7"/>
        <v>#N/A</v>
      </c>
      <c r="S16" s="68">
        <f t="shared" si="8"/>
        <v>0</v>
      </c>
      <c r="T16" s="69">
        <f t="shared" si="9"/>
        <v>0</v>
      </c>
      <c r="V16" s="69">
        <f t="shared" si="10"/>
        <v>0</v>
      </c>
      <c r="X16" s="75">
        <f>SUM('R 9'!X16,V16)</f>
        <v>0</v>
      </c>
    </row>
    <row r="17" spans="1:24" x14ac:dyDescent="0.2">
      <c r="A17" s="7" t="s">
        <v>46</v>
      </c>
      <c r="B17" s="93" t="str">
        <f>'10er'!$L15</f>
        <v>ESV STAINZTAL</v>
      </c>
      <c r="C17" s="93"/>
      <c r="D17" s="93"/>
      <c r="E17" s="93"/>
      <c r="F17" s="67">
        <f t="shared" si="0"/>
        <v>0</v>
      </c>
      <c r="G17" s="67" t="e">
        <f t="shared" si="1"/>
        <v>#N/A</v>
      </c>
      <c r="H17" s="75">
        <f>SUM(IF(ISNUMBER(F17),F17,G17),'R 9'!H17)</f>
        <v>0</v>
      </c>
      <c r="I17" s="67"/>
      <c r="J17" s="67">
        <f t="shared" si="2"/>
        <v>0</v>
      </c>
      <c r="K17" s="76" t="e">
        <f t="shared" si="3"/>
        <v>#N/A</v>
      </c>
      <c r="L17" s="75">
        <f>SUM(IF(ISNUMBER(J17),J17,K17),'R 9'!L17)</f>
        <v>0</v>
      </c>
      <c r="M17" s="77"/>
      <c r="N17">
        <f t="shared" si="4"/>
        <v>0</v>
      </c>
      <c r="O17" s="68" t="e">
        <f t="shared" si="5"/>
        <v>#N/A</v>
      </c>
      <c r="P17" s="69">
        <f t="shared" si="6"/>
        <v>0</v>
      </c>
      <c r="R17">
        <f t="shared" si="7"/>
        <v>0</v>
      </c>
      <c r="S17" s="68" t="e">
        <f t="shared" si="8"/>
        <v>#N/A</v>
      </c>
      <c r="T17" s="69">
        <f t="shared" si="9"/>
        <v>0</v>
      </c>
      <c r="V17" s="69">
        <f t="shared" si="10"/>
        <v>0</v>
      </c>
      <c r="X17" s="75">
        <f>SUM('R 9'!X17,V17)</f>
        <v>0</v>
      </c>
    </row>
    <row r="18" spans="1:24" x14ac:dyDescent="0.2">
      <c r="A18" s="7" t="s">
        <v>47</v>
      </c>
      <c r="B18" s="93" t="str">
        <f>'10er'!$L16</f>
        <v>SSV MARHOF</v>
      </c>
      <c r="C18" s="93"/>
      <c r="D18" s="93"/>
      <c r="E18" s="93"/>
      <c r="F18" s="67">
        <f t="shared" si="0"/>
        <v>0</v>
      </c>
      <c r="G18" s="67" t="e">
        <f t="shared" si="1"/>
        <v>#N/A</v>
      </c>
      <c r="H18" s="75">
        <f>SUM(IF(ISNUMBER(F18),F18,G18),'R 9'!H18)</f>
        <v>0</v>
      </c>
      <c r="I18" s="67"/>
      <c r="J18" s="67">
        <f t="shared" si="2"/>
        <v>0</v>
      </c>
      <c r="K18" s="76" t="e">
        <f t="shared" si="3"/>
        <v>#N/A</v>
      </c>
      <c r="L18" s="75">
        <f>SUM(IF(ISNUMBER(J18),J18,K18),'R 9'!L18)</f>
        <v>0</v>
      </c>
      <c r="M18" s="60"/>
      <c r="N18">
        <f t="shared" si="4"/>
        <v>0</v>
      </c>
      <c r="O18" s="68" t="e">
        <f t="shared" si="5"/>
        <v>#N/A</v>
      </c>
      <c r="P18" s="69">
        <f t="shared" si="6"/>
        <v>0</v>
      </c>
      <c r="R18">
        <f t="shared" si="7"/>
        <v>0</v>
      </c>
      <c r="S18" s="68" t="e">
        <f t="shared" si="8"/>
        <v>#N/A</v>
      </c>
      <c r="T18" s="69">
        <f t="shared" si="9"/>
        <v>0</v>
      </c>
      <c r="V18" s="69">
        <f t="shared" si="10"/>
        <v>0</v>
      </c>
      <c r="X18" s="75">
        <f>SUM('R 9'!X18,V18)</f>
        <v>0</v>
      </c>
    </row>
    <row r="19" spans="1:24" x14ac:dyDescent="0.2">
      <c r="A19" s="7" t="s">
        <v>41</v>
      </c>
      <c r="B19" s="93" t="str">
        <f>'10er'!$L17</f>
        <v>ESV ST.JOSEF I</v>
      </c>
      <c r="C19" s="93"/>
      <c r="D19" s="93"/>
      <c r="E19" s="93"/>
      <c r="F19" s="67">
        <f t="shared" si="0"/>
        <v>0</v>
      </c>
      <c r="G19" s="67" t="e">
        <f t="shared" si="1"/>
        <v>#N/A</v>
      </c>
      <c r="H19" s="75">
        <f>SUM(IF(ISNUMBER(F19),F19,G19),'R 9'!H19)</f>
        <v>0</v>
      </c>
      <c r="I19" s="67"/>
      <c r="J19" s="67">
        <f t="shared" si="2"/>
        <v>0</v>
      </c>
      <c r="K19" s="76" t="e">
        <f t="shared" si="3"/>
        <v>#N/A</v>
      </c>
      <c r="L19" s="75">
        <f>SUM(IF(ISNUMBER(J19),J19,K19),'R 9'!L19)</f>
        <v>0</v>
      </c>
      <c r="M19" s="60"/>
      <c r="N19">
        <f t="shared" si="4"/>
        <v>0</v>
      </c>
      <c r="O19" s="68" t="e">
        <f t="shared" si="5"/>
        <v>#N/A</v>
      </c>
      <c r="P19" s="69">
        <f t="shared" si="6"/>
        <v>0</v>
      </c>
      <c r="R19">
        <f t="shared" si="7"/>
        <v>0</v>
      </c>
      <c r="S19" s="68" t="e">
        <f t="shared" si="8"/>
        <v>#N/A</v>
      </c>
      <c r="T19" s="69">
        <f t="shared" si="9"/>
        <v>0</v>
      </c>
      <c r="V19" s="69">
        <f t="shared" si="10"/>
        <v>0</v>
      </c>
      <c r="X19" s="75">
        <f>SUM('R 9'!X19,V19)</f>
        <v>0</v>
      </c>
    </row>
    <row r="20" spans="1:24" x14ac:dyDescent="0.2">
      <c r="A20" s="7" t="s">
        <v>36</v>
      </c>
      <c r="B20" s="93" t="str">
        <f>'10er'!$L18</f>
        <v>ESV WIESELSDORF I</v>
      </c>
      <c r="C20" s="93"/>
      <c r="D20" s="93"/>
      <c r="E20" s="93"/>
      <c r="F20" s="67">
        <f t="shared" si="0"/>
        <v>0</v>
      </c>
      <c r="G20" s="67" t="e">
        <f t="shared" si="1"/>
        <v>#N/A</v>
      </c>
      <c r="H20" s="75">
        <f>SUM(IF(ISNUMBER(F20),F20,G20),'R 9'!H20)</f>
        <v>0</v>
      </c>
      <c r="I20" s="67"/>
      <c r="J20" s="67">
        <f t="shared" si="2"/>
        <v>0</v>
      </c>
      <c r="K20" s="76" t="e">
        <f t="shared" si="3"/>
        <v>#N/A</v>
      </c>
      <c r="L20" s="75">
        <f>SUM(IF(ISNUMBER(J20),J20,K20),'R 9'!L20)</f>
        <v>0</v>
      </c>
      <c r="M20" s="60"/>
      <c r="N20">
        <f t="shared" si="4"/>
        <v>0</v>
      </c>
      <c r="O20" s="68" t="e">
        <f t="shared" si="5"/>
        <v>#N/A</v>
      </c>
      <c r="P20" s="69">
        <f t="shared" si="6"/>
        <v>0</v>
      </c>
      <c r="R20">
        <f t="shared" si="7"/>
        <v>0</v>
      </c>
      <c r="S20" s="68" t="e">
        <f t="shared" si="8"/>
        <v>#N/A</v>
      </c>
      <c r="T20" s="69">
        <f t="shared" si="9"/>
        <v>0</v>
      </c>
      <c r="V20" s="69">
        <f t="shared" si="10"/>
        <v>0</v>
      </c>
      <c r="X20" s="75">
        <f>SUM('R 9'!X20,V20)</f>
        <v>0</v>
      </c>
    </row>
    <row r="21" spans="1:24" x14ac:dyDescent="0.2">
      <c r="A21" s="7" t="s">
        <v>43</v>
      </c>
      <c r="B21" s="93" t="str">
        <f>'10er'!$L19</f>
        <v>ESV LANNACH II</v>
      </c>
      <c r="C21" s="93"/>
      <c r="D21" s="93"/>
      <c r="E21" s="93"/>
      <c r="F21" s="67">
        <f t="shared" si="0"/>
        <v>0</v>
      </c>
      <c r="G21" s="67" t="e">
        <f t="shared" si="1"/>
        <v>#N/A</v>
      </c>
      <c r="H21" s="75">
        <f>SUM(IF(ISNUMBER(F21),F21,G21),'R 9'!H21)</f>
        <v>0</v>
      </c>
      <c r="I21" s="67"/>
      <c r="J21" s="67">
        <f t="shared" si="2"/>
        <v>0</v>
      </c>
      <c r="K21" s="76" t="e">
        <f t="shared" si="3"/>
        <v>#N/A</v>
      </c>
      <c r="L21" s="75">
        <f>SUM(IF(ISNUMBER(J21),J21,K21),'R 9'!L21)</f>
        <v>0</v>
      </c>
      <c r="M21" s="60"/>
      <c r="N21">
        <f t="shared" si="4"/>
        <v>0</v>
      </c>
      <c r="O21" s="68" t="e">
        <f t="shared" si="5"/>
        <v>#N/A</v>
      </c>
      <c r="P21" s="69">
        <f t="shared" si="6"/>
        <v>0</v>
      </c>
      <c r="R21">
        <f t="shared" si="7"/>
        <v>0</v>
      </c>
      <c r="S21" s="68" t="e">
        <f t="shared" si="8"/>
        <v>#N/A</v>
      </c>
      <c r="T21" s="69">
        <f t="shared" si="9"/>
        <v>0</v>
      </c>
      <c r="V21" s="69">
        <f t="shared" si="10"/>
        <v>0</v>
      </c>
      <c r="X21" s="75">
        <f>SUM('R 9'!X21,V21)</f>
        <v>0</v>
      </c>
    </row>
    <row r="22" spans="1:24" x14ac:dyDescent="0.2">
      <c r="B22" s="96"/>
      <c r="C22" s="96"/>
      <c r="D22" s="96"/>
      <c r="E22" s="96"/>
    </row>
  </sheetData>
  <mergeCells count="22">
    <mergeCell ref="B14:E14"/>
    <mergeCell ref="F4:H4"/>
    <mergeCell ref="J4:L4"/>
    <mergeCell ref="F11:M11"/>
    <mergeCell ref="B22:E22"/>
    <mergeCell ref="B19:E19"/>
    <mergeCell ref="B20:E20"/>
    <mergeCell ref="B21:E21"/>
    <mergeCell ref="B17:E17"/>
    <mergeCell ref="B18:E18"/>
    <mergeCell ref="B15:E15"/>
    <mergeCell ref="B16:E16"/>
    <mergeCell ref="A11:B11"/>
    <mergeCell ref="A4:B4"/>
    <mergeCell ref="A5:B5"/>
    <mergeCell ref="A6:B6"/>
    <mergeCell ref="C4:D4"/>
    <mergeCell ref="A8:B8"/>
    <mergeCell ref="A9:B9"/>
    <mergeCell ref="B12:E12"/>
    <mergeCell ref="B13:E13"/>
    <mergeCell ref="A7:B7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4:X22"/>
  <sheetViews>
    <sheetView workbookViewId="0">
      <selection activeCell="F11" sqref="F11:X21"/>
    </sheetView>
  </sheetViews>
  <sheetFormatPr baseColWidth="10" defaultColWidth="10.7109375" defaultRowHeight="12.75" x14ac:dyDescent="0.2"/>
  <cols>
    <col min="1" max="1" width="3.7109375" customWidth="1"/>
    <col min="2" max="2" width="17.28515625" customWidth="1"/>
    <col min="3" max="3" width="1.7109375" customWidth="1"/>
    <col min="4" max="4" width="20.28515625" customWidth="1"/>
    <col min="6" max="6" width="4" bestFit="1" customWidth="1"/>
    <col min="7" max="7" width="1.5703125" bestFit="1" customWidth="1"/>
    <col min="8" max="8" width="4" bestFit="1" customWidth="1"/>
    <col min="9" max="9" width="3.28515625" customWidth="1"/>
    <col min="10" max="10" width="4.85546875" customWidth="1"/>
    <col min="11" max="11" width="1.5703125" bestFit="1" customWidth="1"/>
    <col min="12" max="12" width="4.85546875" customWidth="1"/>
    <col min="13" max="13" width="2.85546875" customWidth="1"/>
    <col min="14" max="14" width="1.7109375" customWidth="1"/>
  </cols>
  <sheetData>
    <row r="4" spans="1:24" ht="15.75" x14ac:dyDescent="0.25">
      <c r="A4" s="95" t="s">
        <v>9</v>
      </c>
      <c r="B4" s="95"/>
      <c r="C4" s="91">
        <f>'10er'!$C$56:$D$56</f>
        <v>44295</v>
      </c>
      <c r="D4" s="91"/>
      <c r="F4" s="89" t="s">
        <v>58</v>
      </c>
      <c r="G4" s="89"/>
      <c r="H4" s="89"/>
      <c r="J4" s="89" t="s">
        <v>61</v>
      </c>
      <c r="K4" s="89"/>
      <c r="L4" s="89"/>
    </row>
    <row r="5" spans="1:24" ht="15.75" x14ac:dyDescent="0.25">
      <c r="A5" s="92" t="str">
        <f>'10er'!$B57</f>
        <v>DSC KAIJO</v>
      </c>
      <c r="B5" s="92"/>
      <c r="C5" s="2" t="s">
        <v>0</v>
      </c>
      <c r="D5" s="3" t="str">
        <f>'10er'!$D57</f>
        <v>ESV WIESELSDORF I</v>
      </c>
      <c r="F5">
        <v>0</v>
      </c>
      <c r="G5" t="s">
        <v>57</v>
      </c>
      <c r="H5">
        <v>0</v>
      </c>
      <c r="J5">
        <v>0</v>
      </c>
      <c r="K5" t="s">
        <v>57</v>
      </c>
      <c r="L5">
        <v>0</v>
      </c>
    </row>
    <row r="6" spans="1:24" ht="15.75" x14ac:dyDescent="0.25">
      <c r="A6" s="92" t="str">
        <f>'10er'!$B58</f>
        <v>DSC FELLNER</v>
      </c>
      <c r="B6" s="92"/>
      <c r="C6" s="2" t="s">
        <v>0</v>
      </c>
      <c r="D6" s="66" t="str">
        <f>'10er'!$D58</f>
        <v>ESV ST.JOSEF I</v>
      </c>
      <c r="F6">
        <v>0</v>
      </c>
      <c r="G6" t="s">
        <v>57</v>
      </c>
      <c r="H6">
        <v>0</v>
      </c>
      <c r="J6">
        <v>0</v>
      </c>
      <c r="K6" t="s">
        <v>57</v>
      </c>
      <c r="L6">
        <v>0</v>
      </c>
    </row>
    <row r="7" spans="1:24" ht="15.75" x14ac:dyDescent="0.25">
      <c r="A7" s="92" t="str">
        <f>'10er'!$B59</f>
        <v>ESV SCHLIEB</v>
      </c>
      <c r="B7" s="92"/>
      <c r="C7" s="2" t="s">
        <v>0</v>
      </c>
      <c r="D7" s="66" t="str">
        <f>'10er'!$D59</f>
        <v>SSV MARHOF</v>
      </c>
      <c r="F7">
        <v>0</v>
      </c>
      <c r="G7" t="s">
        <v>57</v>
      </c>
      <c r="H7">
        <v>0</v>
      </c>
      <c r="J7">
        <v>0</v>
      </c>
      <c r="K7" t="s">
        <v>57</v>
      </c>
      <c r="L7">
        <v>0</v>
      </c>
    </row>
    <row r="8" spans="1:24" ht="15.75" x14ac:dyDescent="0.25">
      <c r="A8" s="92" t="str">
        <f>'10er'!$B60</f>
        <v>ESV STAINZTAL</v>
      </c>
      <c r="B8" s="92"/>
      <c r="C8" s="2" t="s">
        <v>0</v>
      </c>
      <c r="D8" s="66" t="str">
        <f>'10er'!$D60</f>
        <v>ESV LANNACH II</v>
      </c>
      <c r="F8">
        <v>0</v>
      </c>
      <c r="G8" t="s">
        <v>57</v>
      </c>
      <c r="H8">
        <v>0</v>
      </c>
      <c r="J8">
        <v>0</v>
      </c>
      <c r="K8" t="s">
        <v>57</v>
      </c>
      <c r="L8">
        <v>0</v>
      </c>
    </row>
    <row r="9" spans="1:24" ht="15.75" x14ac:dyDescent="0.25">
      <c r="A9" s="92" t="str">
        <f>'10er'!$B61</f>
        <v>ESV RASSACH</v>
      </c>
      <c r="B9" s="92"/>
      <c r="C9" s="2" t="s">
        <v>0</v>
      </c>
      <c r="D9" s="66" t="str">
        <f>'10er'!$D61</f>
        <v>ESV LANNACH I</v>
      </c>
      <c r="F9">
        <v>0</v>
      </c>
      <c r="G9" t="s">
        <v>57</v>
      </c>
      <c r="H9">
        <v>0</v>
      </c>
      <c r="J9">
        <v>0</v>
      </c>
      <c r="K9" t="s">
        <v>57</v>
      </c>
      <c r="L9">
        <v>0</v>
      </c>
    </row>
    <row r="10" spans="1:24" ht="15.75" x14ac:dyDescent="0.25">
      <c r="B10" s="3"/>
      <c r="C10" s="2"/>
      <c r="D10" s="3"/>
    </row>
    <row r="11" spans="1:24" x14ac:dyDescent="0.2">
      <c r="A11" s="94" t="str">
        <f>'R 1'!$A$11:$B$11</f>
        <v>Tabelle Gruppe</v>
      </c>
      <c r="B11" s="94"/>
      <c r="F11" s="90" t="s">
        <v>59</v>
      </c>
      <c r="G11" s="90"/>
      <c r="H11" s="90"/>
      <c r="I11" s="90"/>
      <c r="J11" s="90"/>
      <c r="K11" s="90"/>
      <c r="L11" s="90"/>
      <c r="M11" s="90"/>
      <c r="N11" s="70" t="s">
        <v>90</v>
      </c>
      <c r="O11" s="70"/>
      <c r="P11" s="70"/>
      <c r="Q11" s="70"/>
      <c r="R11" s="70"/>
      <c r="S11" s="70"/>
      <c r="T11" s="70"/>
      <c r="U11" s="70"/>
      <c r="V11" s="71" t="s">
        <v>91</v>
      </c>
      <c r="X11" s="69" t="s">
        <v>92</v>
      </c>
    </row>
    <row r="12" spans="1:24" ht="18" customHeight="1" x14ac:dyDescent="0.2">
      <c r="A12" s="7" t="s">
        <v>34</v>
      </c>
      <c r="B12" s="93" t="str">
        <f>'10er'!$L10</f>
        <v>ESV LANNACH I</v>
      </c>
      <c r="C12" s="93"/>
      <c r="D12" s="93"/>
      <c r="E12" s="93"/>
      <c r="F12" s="67" t="e">
        <f>VLOOKUP(B12,$A$5:$F$9,6,FALSE)</f>
        <v>#N/A</v>
      </c>
      <c r="G12" s="76">
        <f>VLOOKUP(B12,$D$5:$H$9,5,FALSE)</f>
        <v>0</v>
      </c>
      <c r="H12" s="75">
        <f>SUM(IF(ISNUMBER(F12),F12,G12),'R 10'!H12)</f>
        <v>0</v>
      </c>
      <c r="I12" s="67"/>
      <c r="J12" s="67" t="e">
        <f>VLOOKUP(B12,$A$5:$H$9,8,FALSE)</f>
        <v>#N/A</v>
      </c>
      <c r="K12" s="76">
        <f>VLOOKUP(B12,$D$5:$H$9,3,FALSE)</f>
        <v>0</v>
      </c>
      <c r="L12" s="75">
        <f>SUM(IF(ISNUMBER(J12),J12,K12),'R 10'!L12)</f>
        <v>0</v>
      </c>
      <c r="M12" s="60"/>
      <c r="N12" t="e">
        <f>VLOOKUP(B12,$A$5:$J$9,10,FALSE)</f>
        <v>#N/A</v>
      </c>
      <c r="O12" s="68">
        <f>VLOOKUP(B12,$D$5:$L$9,9,FALSE)</f>
        <v>0</v>
      </c>
      <c r="P12" s="69">
        <f>IF(ISNUMBER(N12),N12,O12)</f>
        <v>0</v>
      </c>
      <c r="R12" t="e">
        <f>VLOOKUP(B12,$A$5:$L$9,12,FALSE)</f>
        <v>#N/A</v>
      </c>
      <c r="S12" s="68">
        <f>VLOOKUP(B12,$D$5:$J$9,7,FALSE)</f>
        <v>0</v>
      </c>
      <c r="T12" s="69">
        <f>(IF(ISNUMBER(R12),R12,S12))</f>
        <v>0</v>
      </c>
      <c r="V12" s="69">
        <f>P12-T12</f>
        <v>0</v>
      </c>
      <c r="X12" s="75">
        <f>SUM('R 10'!X12,V12)</f>
        <v>0</v>
      </c>
    </row>
    <row r="13" spans="1:24" x14ac:dyDescent="0.2">
      <c r="A13" s="7" t="s">
        <v>38</v>
      </c>
      <c r="B13" s="93" t="str">
        <f>'10er'!$L11</f>
        <v>ESV RASSACH</v>
      </c>
      <c r="C13" s="93"/>
      <c r="D13" s="93"/>
      <c r="E13" s="93"/>
      <c r="F13" s="67">
        <f t="shared" ref="F13:F21" si="0">VLOOKUP(B13,$A$5:$F$9,6,FALSE)</f>
        <v>0</v>
      </c>
      <c r="G13" s="67" t="e">
        <f t="shared" ref="G13:G21" si="1">VLOOKUP(B13,$D$5:$H$9,5,FALSE)</f>
        <v>#N/A</v>
      </c>
      <c r="H13" s="75">
        <f>SUM(IF(ISNUMBER(F13),F13,G13),'R 10'!H13)</f>
        <v>0</v>
      </c>
      <c r="I13" s="67"/>
      <c r="J13" s="67">
        <f t="shared" ref="J13:J21" si="2">VLOOKUP(B13,$A$5:$H$9,8,FALSE)</f>
        <v>0</v>
      </c>
      <c r="K13" s="76" t="e">
        <f t="shared" ref="K13:K21" si="3">VLOOKUP(B13,$D$5:$H$9,3,FALSE)</f>
        <v>#N/A</v>
      </c>
      <c r="L13" s="75">
        <f>SUM(IF(ISNUMBER(J13),J13,K13),'R 10'!L13)</f>
        <v>0</v>
      </c>
      <c r="M13" s="60"/>
      <c r="N13">
        <f t="shared" ref="N13:N21" si="4">VLOOKUP(B13,$A$5:$J$9,10,FALSE)</f>
        <v>0</v>
      </c>
      <c r="O13" s="68" t="e">
        <f t="shared" ref="O13:O21" si="5">VLOOKUP(B13,$D$5:$L$9,9,FALSE)</f>
        <v>#N/A</v>
      </c>
      <c r="P13" s="69">
        <f t="shared" ref="P13:P21" si="6">IF(ISNUMBER(N13),N13,O13)</f>
        <v>0</v>
      </c>
      <c r="R13">
        <f t="shared" ref="R13:R21" si="7">VLOOKUP(B13,$A$5:$L$9,12,FALSE)</f>
        <v>0</v>
      </c>
      <c r="S13" s="68" t="e">
        <f t="shared" ref="S13:S21" si="8">VLOOKUP(B13,$D$5:$J$9,7,FALSE)</f>
        <v>#N/A</v>
      </c>
      <c r="T13" s="69">
        <f t="shared" ref="T13:T21" si="9">(IF(ISNUMBER(R13),R13,S13))</f>
        <v>0</v>
      </c>
      <c r="V13" s="69">
        <f t="shared" ref="V13:V21" si="10">P13-T13</f>
        <v>0</v>
      </c>
      <c r="X13" s="75">
        <f>SUM('R 10'!X13,V13)</f>
        <v>0</v>
      </c>
    </row>
    <row r="14" spans="1:24" x14ac:dyDescent="0.2">
      <c r="A14" s="7" t="s">
        <v>40</v>
      </c>
      <c r="B14" s="93" t="str">
        <f>'10er'!$L12</f>
        <v>DSC KAIJO</v>
      </c>
      <c r="C14" s="93"/>
      <c r="D14" s="93"/>
      <c r="E14" s="93"/>
      <c r="F14" s="67">
        <f t="shared" si="0"/>
        <v>0</v>
      </c>
      <c r="G14" s="67" t="e">
        <f t="shared" si="1"/>
        <v>#N/A</v>
      </c>
      <c r="H14" s="75">
        <f>SUM(IF(ISNUMBER(F14),F14,G14),'R 10'!H14)</f>
        <v>0</v>
      </c>
      <c r="I14" s="67"/>
      <c r="J14" s="67">
        <f t="shared" si="2"/>
        <v>0</v>
      </c>
      <c r="K14" s="76" t="e">
        <f t="shared" si="3"/>
        <v>#N/A</v>
      </c>
      <c r="L14" s="75">
        <f>SUM(IF(ISNUMBER(J14),J14,K14),'R 10'!L14)</f>
        <v>0</v>
      </c>
      <c r="M14" s="77"/>
      <c r="N14">
        <f t="shared" si="4"/>
        <v>0</v>
      </c>
      <c r="O14" s="68" t="e">
        <f t="shared" si="5"/>
        <v>#N/A</v>
      </c>
      <c r="P14" s="69">
        <f t="shared" si="6"/>
        <v>0</v>
      </c>
      <c r="R14">
        <f t="shared" si="7"/>
        <v>0</v>
      </c>
      <c r="S14" s="68" t="e">
        <f t="shared" si="8"/>
        <v>#N/A</v>
      </c>
      <c r="T14" s="69">
        <f t="shared" si="9"/>
        <v>0</v>
      </c>
      <c r="V14" s="69">
        <f t="shared" si="10"/>
        <v>0</v>
      </c>
      <c r="X14" s="75">
        <f>SUM('R 10'!X14,V14)</f>
        <v>0</v>
      </c>
    </row>
    <row r="15" spans="1:24" x14ac:dyDescent="0.2">
      <c r="A15" s="7" t="s">
        <v>42</v>
      </c>
      <c r="B15" s="93" t="str">
        <f>'10er'!$L13</f>
        <v>DSC FELLNER</v>
      </c>
      <c r="C15" s="93"/>
      <c r="D15" s="93"/>
      <c r="E15" s="93"/>
      <c r="F15" s="67">
        <f t="shared" si="0"/>
        <v>0</v>
      </c>
      <c r="G15" s="67" t="e">
        <f t="shared" si="1"/>
        <v>#N/A</v>
      </c>
      <c r="H15" s="75">
        <f>SUM(IF(ISNUMBER(F15),F15,G15),'R 10'!H15)</f>
        <v>0</v>
      </c>
      <c r="I15" s="67"/>
      <c r="J15" s="67">
        <f t="shared" si="2"/>
        <v>0</v>
      </c>
      <c r="K15" s="76" t="e">
        <f t="shared" si="3"/>
        <v>#N/A</v>
      </c>
      <c r="L15" s="75">
        <f>SUM(IF(ISNUMBER(J15),J15,K15),'R 10'!L15)</f>
        <v>0</v>
      </c>
      <c r="M15" s="77"/>
      <c r="N15">
        <f t="shared" si="4"/>
        <v>0</v>
      </c>
      <c r="O15" s="68" t="e">
        <f t="shared" si="5"/>
        <v>#N/A</v>
      </c>
      <c r="P15" s="69">
        <f t="shared" si="6"/>
        <v>0</v>
      </c>
      <c r="R15">
        <f t="shared" si="7"/>
        <v>0</v>
      </c>
      <c r="S15" s="68" t="e">
        <f t="shared" si="8"/>
        <v>#N/A</v>
      </c>
      <c r="T15" s="69">
        <f t="shared" si="9"/>
        <v>0</v>
      </c>
      <c r="V15" s="69">
        <f t="shared" si="10"/>
        <v>0</v>
      </c>
      <c r="X15" s="75">
        <f>SUM('R 10'!X15,V15)</f>
        <v>0</v>
      </c>
    </row>
    <row r="16" spans="1:24" x14ac:dyDescent="0.2">
      <c r="A16" s="7" t="s">
        <v>44</v>
      </c>
      <c r="B16" s="93" t="str">
        <f>'10er'!$L14</f>
        <v>ESV SCHLIEB</v>
      </c>
      <c r="C16" s="93"/>
      <c r="D16" s="93"/>
      <c r="E16" s="93"/>
      <c r="F16" s="67">
        <f t="shared" si="0"/>
        <v>0</v>
      </c>
      <c r="G16" s="67" t="e">
        <f t="shared" si="1"/>
        <v>#N/A</v>
      </c>
      <c r="H16" s="75">
        <f>SUM(IF(ISNUMBER(F16),F16,G16),'R 10'!H16)</f>
        <v>0</v>
      </c>
      <c r="I16" s="67"/>
      <c r="J16" s="67">
        <f t="shared" si="2"/>
        <v>0</v>
      </c>
      <c r="K16" s="76" t="e">
        <f t="shared" si="3"/>
        <v>#N/A</v>
      </c>
      <c r="L16" s="75">
        <f>SUM(IF(ISNUMBER(J16),J16,K16),'R 10'!L16)</f>
        <v>0</v>
      </c>
      <c r="M16" s="77"/>
      <c r="N16">
        <f t="shared" si="4"/>
        <v>0</v>
      </c>
      <c r="O16" s="68" t="e">
        <f t="shared" si="5"/>
        <v>#N/A</v>
      </c>
      <c r="P16" s="69">
        <f t="shared" si="6"/>
        <v>0</v>
      </c>
      <c r="R16">
        <f t="shared" si="7"/>
        <v>0</v>
      </c>
      <c r="S16" s="68" t="e">
        <f t="shared" si="8"/>
        <v>#N/A</v>
      </c>
      <c r="T16" s="69">
        <f t="shared" si="9"/>
        <v>0</v>
      </c>
      <c r="V16" s="69">
        <f t="shared" si="10"/>
        <v>0</v>
      </c>
      <c r="X16" s="75">
        <f>SUM('R 10'!X16,V16)</f>
        <v>0</v>
      </c>
    </row>
    <row r="17" spans="1:24" x14ac:dyDescent="0.2">
      <c r="A17" s="7" t="s">
        <v>46</v>
      </c>
      <c r="B17" s="93" t="str">
        <f>'10er'!$L15</f>
        <v>ESV STAINZTAL</v>
      </c>
      <c r="C17" s="93"/>
      <c r="D17" s="93"/>
      <c r="E17" s="93"/>
      <c r="F17" s="67">
        <f t="shared" si="0"/>
        <v>0</v>
      </c>
      <c r="G17" s="67" t="e">
        <f t="shared" si="1"/>
        <v>#N/A</v>
      </c>
      <c r="H17" s="75">
        <f>SUM(IF(ISNUMBER(F17),F17,G17),'R 10'!H17)</f>
        <v>0</v>
      </c>
      <c r="I17" s="67"/>
      <c r="J17" s="67">
        <f t="shared" si="2"/>
        <v>0</v>
      </c>
      <c r="K17" s="76" t="e">
        <f t="shared" si="3"/>
        <v>#N/A</v>
      </c>
      <c r="L17" s="75">
        <f>SUM(IF(ISNUMBER(J17),J17,K17),'R 10'!L17)</f>
        <v>0</v>
      </c>
      <c r="M17" s="77"/>
      <c r="N17">
        <f t="shared" si="4"/>
        <v>0</v>
      </c>
      <c r="O17" s="68" t="e">
        <f t="shared" si="5"/>
        <v>#N/A</v>
      </c>
      <c r="P17" s="69">
        <f t="shared" si="6"/>
        <v>0</v>
      </c>
      <c r="R17">
        <f t="shared" si="7"/>
        <v>0</v>
      </c>
      <c r="S17" s="68" t="e">
        <f t="shared" si="8"/>
        <v>#N/A</v>
      </c>
      <c r="T17" s="69">
        <f t="shared" si="9"/>
        <v>0</v>
      </c>
      <c r="V17" s="69">
        <f t="shared" si="10"/>
        <v>0</v>
      </c>
      <c r="X17" s="75">
        <f>SUM('R 10'!X17,V17)</f>
        <v>0</v>
      </c>
    </row>
    <row r="18" spans="1:24" x14ac:dyDescent="0.2">
      <c r="A18" s="7" t="s">
        <v>47</v>
      </c>
      <c r="B18" s="93" t="str">
        <f>'10er'!$L16</f>
        <v>SSV MARHOF</v>
      </c>
      <c r="C18" s="93"/>
      <c r="D18" s="93"/>
      <c r="E18" s="93"/>
      <c r="F18" s="67" t="e">
        <f t="shared" si="0"/>
        <v>#N/A</v>
      </c>
      <c r="G18" s="67">
        <f t="shared" si="1"/>
        <v>0</v>
      </c>
      <c r="H18" s="75">
        <f>SUM(IF(ISNUMBER(F18),F18,G18),'R 10'!H18)</f>
        <v>0</v>
      </c>
      <c r="I18" s="67"/>
      <c r="J18" s="67" t="e">
        <f t="shared" si="2"/>
        <v>#N/A</v>
      </c>
      <c r="K18" s="76">
        <f t="shared" si="3"/>
        <v>0</v>
      </c>
      <c r="L18" s="75">
        <f>SUM(IF(ISNUMBER(J18),J18,K18),'R 10'!L18)</f>
        <v>0</v>
      </c>
      <c r="M18" s="60"/>
      <c r="N18" t="e">
        <f t="shared" si="4"/>
        <v>#N/A</v>
      </c>
      <c r="O18" s="68">
        <f t="shared" si="5"/>
        <v>0</v>
      </c>
      <c r="P18" s="69">
        <f t="shared" si="6"/>
        <v>0</v>
      </c>
      <c r="R18" t="e">
        <f t="shared" si="7"/>
        <v>#N/A</v>
      </c>
      <c r="S18" s="68">
        <f t="shared" si="8"/>
        <v>0</v>
      </c>
      <c r="T18" s="69">
        <f t="shared" si="9"/>
        <v>0</v>
      </c>
      <c r="V18" s="69">
        <f t="shared" si="10"/>
        <v>0</v>
      </c>
      <c r="X18" s="75">
        <f>SUM('R 10'!X18,V18)</f>
        <v>0</v>
      </c>
    </row>
    <row r="19" spans="1:24" x14ac:dyDescent="0.2">
      <c r="A19" s="7" t="s">
        <v>41</v>
      </c>
      <c r="B19" s="93" t="str">
        <f>'10er'!$L17</f>
        <v>ESV ST.JOSEF I</v>
      </c>
      <c r="C19" s="93"/>
      <c r="D19" s="93"/>
      <c r="E19" s="93"/>
      <c r="F19" s="67" t="e">
        <f t="shared" si="0"/>
        <v>#N/A</v>
      </c>
      <c r="G19" s="67">
        <f t="shared" si="1"/>
        <v>0</v>
      </c>
      <c r="H19" s="75">
        <f>SUM(IF(ISNUMBER(F19),F19,G19),'R 10'!H19)</f>
        <v>0</v>
      </c>
      <c r="I19" s="67"/>
      <c r="J19" s="67" t="e">
        <f t="shared" si="2"/>
        <v>#N/A</v>
      </c>
      <c r="K19" s="76">
        <f t="shared" si="3"/>
        <v>0</v>
      </c>
      <c r="L19" s="75">
        <f>SUM(IF(ISNUMBER(J19),J19,K19),'R 10'!L19)</f>
        <v>0</v>
      </c>
      <c r="M19" s="60"/>
      <c r="N19" t="e">
        <f t="shared" si="4"/>
        <v>#N/A</v>
      </c>
      <c r="O19" s="68">
        <f t="shared" si="5"/>
        <v>0</v>
      </c>
      <c r="P19" s="69">
        <f t="shared" si="6"/>
        <v>0</v>
      </c>
      <c r="R19" t="e">
        <f t="shared" si="7"/>
        <v>#N/A</v>
      </c>
      <c r="S19" s="68">
        <f t="shared" si="8"/>
        <v>0</v>
      </c>
      <c r="T19" s="69">
        <f t="shared" si="9"/>
        <v>0</v>
      </c>
      <c r="V19" s="69">
        <f t="shared" si="10"/>
        <v>0</v>
      </c>
      <c r="X19" s="75">
        <f>SUM('R 10'!X19,V19)</f>
        <v>0</v>
      </c>
    </row>
    <row r="20" spans="1:24" x14ac:dyDescent="0.2">
      <c r="A20" s="7" t="s">
        <v>36</v>
      </c>
      <c r="B20" s="93" t="str">
        <f>'10er'!$L18</f>
        <v>ESV WIESELSDORF I</v>
      </c>
      <c r="C20" s="93"/>
      <c r="D20" s="93"/>
      <c r="E20" s="93"/>
      <c r="F20" s="67" t="e">
        <f t="shared" si="0"/>
        <v>#N/A</v>
      </c>
      <c r="G20" s="67">
        <f t="shared" si="1"/>
        <v>0</v>
      </c>
      <c r="H20" s="75">
        <f>SUM(IF(ISNUMBER(F20),F20,G20),'R 10'!H20)</f>
        <v>0</v>
      </c>
      <c r="I20" s="67"/>
      <c r="J20" s="67" t="e">
        <f t="shared" si="2"/>
        <v>#N/A</v>
      </c>
      <c r="K20" s="76">
        <f t="shared" si="3"/>
        <v>0</v>
      </c>
      <c r="L20" s="75">
        <f>SUM(IF(ISNUMBER(J20),J20,K20),'R 10'!L20)</f>
        <v>0</v>
      </c>
      <c r="M20" s="60"/>
      <c r="N20" t="e">
        <f t="shared" si="4"/>
        <v>#N/A</v>
      </c>
      <c r="O20" s="68">
        <f t="shared" si="5"/>
        <v>0</v>
      </c>
      <c r="P20" s="69">
        <f t="shared" si="6"/>
        <v>0</v>
      </c>
      <c r="R20" t="e">
        <f t="shared" si="7"/>
        <v>#N/A</v>
      </c>
      <c r="S20" s="68">
        <f t="shared" si="8"/>
        <v>0</v>
      </c>
      <c r="T20" s="69">
        <f t="shared" si="9"/>
        <v>0</v>
      </c>
      <c r="V20" s="69">
        <f t="shared" si="10"/>
        <v>0</v>
      </c>
      <c r="X20" s="75">
        <f>SUM('R 10'!X20,V20)</f>
        <v>0</v>
      </c>
    </row>
    <row r="21" spans="1:24" x14ac:dyDescent="0.2">
      <c r="A21" s="7" t="s">
        <v>43</v>
      </c>
      <c r="B21" s="93" t="str">
        <f>'10er'!$L19</f>
        <v>ESV LANNACH II</v>
      </c>
      <c r="C21" s="93"/>
      <c r="D21" s="93"/>
      <c r="E21" s="93"/>
      <c r="F21" s="67" t="e">
        <f t="shared" si="0"/>
        <v>#N/A</v>
      </c>
      <c r="G21" s="67">
        <f t="shared" si="1"/>
        <v>0</v>
      </c>
      <c r="H21" s="75">
        <f>SUM(IF(ISNUMBER(F21),F21,G21),'R 10'!H21)</f>
        <v>0</v>
      </c>
      <c r="I21" s="67"/>
      <c r="J21" s="67" t="e">
        <f t="shared" si="2"/>
        <v>#N/A</v>
      </c>
      <c r="K21" s="76">
        <f t="shared" si="3"/>
        <v>0</v>
      </c>
      <c r="L21" s="75">
        <f>SUM(IF(ISNUMBER(J21),J21,K21),'R 10'!L21)</f>
        <v>0</v>
      </c>
      <c r="M21" s="60"/>
      <c r="N21" t="e">
        <f t="shared" si="4"/>
        <v>#N/A</v>
      </c>
      <c r="O21" s="68">
        <f t="shared" si="5"/>
        <v>0</v>
      </c>
      <c r="P21" s="69">
        <f t="shared" si="6"/>
        <v>0</v>
      </c>
      <c r="R21" t="e">
        <f t="shared" si="7"/>
        <v>#N/A</v>
      </c>
      <c r="S21" s="68">
        <f t="shared" si="8"/>
        <v>0</v>
      </c>
      <c r="T21" s="69">
        <f t="shared" si="9"/>
        <v>0</v>
      </c>
      <c r="V21" s="69">
        <f t="shared" si="10"/>
        <v>0</v>
      </c>
      <c r="X21" s="75">
        <f>SUM('R 10'!X21,V21)</f>
        <v>0</v>
      </c>
    </row>
    <row r="22" spans="1:24" x14ac:dyDescent="0.2">
      <c r="B22" s="96"/>
      <c r="C22" s="96"/>
      <c r="D22" s="96"/>
      <c r="E22" s="96"/>
    </row>
  </sheetData>
  <mergeCells count="22">
    <mergeCell ref="B22:E22"/>
    <mergeCell ref="B14:E14"/>
    <mergeCell ref="B15:E15"/>
    <mergeCell ref="B16:E16"/>
    <mergeCell ref="B17:E17"/>
    <mergeCell ref="B18:E18"/>
    <mergeCell ref="B19:E19"/>
    <mergeCell ref="B20:E20"/>
    <mergeCell ref="B21:E21"/>
    <mergeCell ref="F11:M11"/>
    <mergeCell ref="C4:D4"/>
    <mergeCell ref="B13:E13"/>
    <mergeCell ref="F4:H4"/>
    <mergeCell ref="A11:B11"/>
    <mergeCell ref="A7:B7"/>
    <mergeCell ref="B12:E12"/>
    <mergeCell ref="A4:B4"/>
    <mergeCell ref="A5:B5"/>
    <mergeCell ref="A6:B6"/>
    <mergeCell ref="A8:B8"/>
    <mergeCell ref="A9:B9"/>
    <mergeCell ref="J4:L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4:X22"/>
  <sheetViews>
    <sheetView workbookViewId="0">
      <selection activeCell="F11" sqref="F11:X21"/>
    </sheetView>
  </sheetViews>
  <sheetFormatPr baseColWidth="10" defaultColWidth="10.7109375" defaultRowHeight="12.75" x14ac:dyDescent="0.2"/>
  <cols>
    <col min="1" max="1" width="3.7109375" customWidth="1"/>
    <col min="2" max="2" width="17.28515625" customWidth="1"/>
    <col min="3" max="3" width="1.7109375" customWidth="1"/>
    <col min="4" max="4" width="20.28515625" customWidth="1"/>
    <col min="6" max="6" width="4" bestFit="1" customWidth="1"/>
    <col min="7" max="7" width="1.5703125" bestFit="1" customWidth="1"/>
    <col min="8" max="8" width="4" bestFit="1" customWidth="1"/>
    <col min="9" max="9" width="3.28515625" customWidth="1"/>
    <col min="10" max="10" width="4.85546875" customWidth="1"/>
    <col min="11" max="11" width="1.5703125" bestFit="1" customWidth="1"/>
    <col min="12" max="12" width="4.85546875" customWidth="1"/>
    <col min="13" max="13" width="2.85546875" customWidth="1"/>
    <col min="14" max="14" width="1.7109375" customWidth="1"/>
  </cols>
  <sheetData>
    <row r="4" spans="1:24" ht="15.75" x14ac:dyDescent="0.25">
      <c r="A4" s="95" t="s">
        <v>11</v>
      </c>
      <c r="B4" s="95"/>
      <c r="C4" s="91">
        <f>'10er'!$C$56+7</f>
        <v>44302</v>
      </c>
      <c r="D4" s="91"/>
      <c r="F4" s="89" t="s">
        <v>58</v>
      </c>
      <c r="G4" s="89"/>
      <c r="H4" s="89"/>
      <c r="J4" s="89" t="s">
        <v>61</v>
      </c>
      <c r="K4" s="89"/>
      <c r="L4" s="89"/>
    </row>
    <row r="5" spans="1:24" ht="15.75" x14ac:dyDescent="0.25">
      <c r="A5" s="92" t="str">
        <f>'10er'!$B64</f>
        <v>ESV ST.JOSEF I</v>
      </c>
      <c r="B5" s="92"/>
      <c r="C5" s="2" t="s">
        <v>0</v>
      </c>
      <c r="D5" s="3" t="str">
        <f>'10er'!$D64</f>
        <v>ESV SCHLIEB</v>
      </c>
      <c r="F5">
        <v>0</v>
      </c>
      <c r="G5" t="s">
        <v>57</v>
      </c>
      <c r="H5">
        <v>0</v>
      </c>
      <c r="J5">
        <v>0</v>
      </c>
      <c r="K5" t="s">
        <v>57</v>
      </c>
      <c r="L5">
        <v>0</v>
      </c>
    </row>
    <row r="6" spans="1:24" ht="15.75" x14ac:dyDescent="0.25">
      <c r="A6" s="92" t="str">
        <f>'10er'!$B65</f>
        <v>SSV MARHOF</v>
      </c>
      <c r="B6" s="92"/>
      <c r="C6" s="2" t="s">
        <v>0</v>
      </c>
      <c r="D6" s="66" t="str">
        <f>'10er'!$D65</f>
        <v>ESV STAINZTAL</v>
      </c>
      <c r="F6">
        <v>0</v>
      </c>
      <c r="G6" t="s">
        <v>57</v>
      </c>
      <c r="H6">
        <v>0</v>
      </c>
      <c r="J6">
        <v>0</v>
      </c>
      <c r="K6" t="s">
        <v>57</v>
      </c>
      <c r="L6">
        <v>0</v>
      </c>
    </row>
    <row r="7" spans="1:24" ht="15.75" x14ac:dyDescent="0.25">
      <c r="A7" s="92" t="str">
        <f>'10er'!$B66</f>
        <v>ESV LANNACH II</v>
      </c>
      <c r="B7" s="92"/>
      <c r="C7" s="2" t="s">
        <v>0</v>
      </c>
      <c r="D7" s="66" t="str">
        <f>'10er'!$D66</f>
        <v>ESV RASSACH</v>
      </c>
      <c r="F7">
        <v>0</v>
      </c>
      <c r="G7" t="s">
        <v>57</v>
      </c>
      <c r="H7">
        <v>0</v>
      </c>
      <c r="J7">
        <v>0</v>
      </c>
      <c r="K7" t="s">
        <v>57</v>
      </c>
      <c r="L7">
        <v>0</v>
      </c>
    </row>
    <row r="8" spans="1:24" ht="15.75" x14ac:dyDescent="0.25">
      <c r="A8" s="92" t="str">
        <f>'10er'!$B67</f>
        <v>ESV LANNACH I</v>
      </c>
      <c r="B8" s="92"/>
      <c r="C8" s="2" t="s">
        <v>0</v>
      </c>
      <c r="D8" s="66" t="str">
        <f>'10er'!$D67</f>
        <v>DSC KAIJO</v>
      </c>
      <c r="F8">
        <v>0</v>
      </c>
      <c r="G8" t="s">
        <v>57</v>
      </c>
      <c r="H8">
        <v>0</v>
      </c>
      <c r="J8">
        <v>0</v>
      </c>
      <c r="K8" t="s">
        <v>57</v>
      </c>
      <c r="L8">
        <v>0</v>
      </c>
    </row>
    <row r="9" spans="1:24" ht="15.75" x14ac:dyDescent="0.25">
      <c r="A9" s="92" t="str">
        <f>'10er'!$B68</f>
        <v>ESV WIESELSDORF I</v>
      </c>
      <c r="B9" s="92"/>
      <c r="C9" s="2" t="s">
        <v>0</v>
      </c>
      <c r="D9" s="66" t="str">
        <f>'10er'!$D68</f>
        <v>DSC FELLNER</v>
      </c>
      <c r="F9">
        <v>0</v>
      </c>
      <c r="G9" t="s">
        <v>57</v>
      </c>
      <c r="H9">
        <v>0</v>
      </c>
      <c r="J9">
        <v>0</v>
      </c>
      <c r="K9" t="s">
        <v>57</v>
      </c>
      <c r="L9">
        <v>0</v>
      </c>
    </row>
    <row r="10" spans="1:24" ht="15.75" customHeight="1" x14ac:dyDescent="0.2"/>
    <row r="11" spans="1:24" x14ac:dyDescent="0.2">
      <c r="A11" s="94" t="str">
        <f>'R 1'!$A$11:$B$11</f>
        <v>Tabelle Gruppe</v>
      </c>
      <c r="B11" s="94"/>
      <c r="F11" s="90" t="s">
        <v>59</v>
      </c>
      <c r="G11" s="90"/>
      <c r="H11" s="90"/>
      <c r="I11" s="90"/>
      <c r="J11" s="90"/>
      <c r="K11" s="90"/>
      <c r="L11" s="90"/>
      <c r="M11" s="90"/>
      <c r="N11" s="70" t="s">
        <v>90</v>
      </c>
      <c r="O11" s="70"/>
      <c r="P11" s="70"/>
      <c r="Q11" s="70"/>
      <c r="R11" s="70"/>
      <c r="S11" s="70"/>
      <c r="T11" s="70"/>
      <c r="U11" s="70"/>
      <c r="V11" s="71" t="s">
        <v>91</v>
      </c>
      <c r="X11" s="69" t="s">
        <v>92</v>
      </c>
    </row>
    <row r="12" spans="1:24" ht="18" customHeight="1" x14ac:dyDescent="0.2">
      <c r="A12" s="7" t="s">
        <v>34</v>
      </c>
      <c r="B12" s="93" t="str">
        <f>'10er'!$L10</f>
        <v>ESV LANNACH I</v>
      </c>
      <c r="C12" s="93"/>
      <c r="D12" s="93"/>
      <c r="E12" s="93"/>
      <c r="F12" s="67">
        <f>VLOOKUP(B12,$A$5:$F$9,6,FALSE)</f>
        <v>0</v>
      </c>
      <c r="G12" s="76" t="e">
        <f>VLOOKUP(B12,$D$5:$H$9,5,FALSE)</f>
        <v>#N/A</v>
      </c>
      <c r="H12" s="75">
        <f>SUM(IF(ISNUMBER(F12),F12,G12),'R 11'!H12)</f>
        <v>0</v>
      </c>
      <c r="I12" s="67"/>
      <c r="J12" s="67">
        <f>VLOOKUP(B12,$A$5:$H$9,8,FALSE)</f>
        <v>0</v>
      </c>
      <c r="K12" s="76" t="e">
        <f>VLOOKUP(B12,$D$5:$H$9,3,FALSE)</f>
        <v>#N/A</v>
      </c>
      <c r="L12" s="75">
        <f>SUM(IF(ISNUMBER(J12),J12,K12),'R 11'!L12)</f>
        <v>0</v>
      </c>
      <c r="M12" s="60"/>
      <c r="N12">
        <f>VLOOKUP(B12,$A$5:$J$9,10,FALSE)</f>
        <v>0</v>
      </c>
      <c r="O12" s="68" t="e">
        <f>VLOOKUP(B12,$D$5:$L$9,9,FALSE)</f>
        <v>#N/A</v>
      </c>
      <c r="P12" s="69">
        <f>IF(ISNUMBER(N12),N12,O12)</f>
        <v>0</v>
      </c>
      <c r="R12">
        <f>VLOOKUP(B12,$A$5:$L$9,12,FALSE)</f>
        <v>0</v>
      </c>
      <c r="S12" s="68" t="e">
        <f>VLOOKUP(B12,$D$5:$J$9,7,FALSE)</f>
        <v>#N/A</v>
      </c>
      <c r="T12" s="69">
        <f>(IF(ISNUMBER(R12),R12,S12))</f>
        <v>0</v>
      </c>
      <c r="V12" s="69">
        <f>P12-T12</f>
        <v>0</v>
      </c>
      <c r="X12" s="75">
        <f>SUM('R 11'!X12,V12)</f>
        <v>0</v>
      </c>
    </row>
    <row r="13" spans="1:24" x14ac:dyDescent="0.2">
      <c r="A13" s="7" t="s">
        <v>38</v>
      </c>
      <c r="B13" s="93" t="str">
        <f>'10er'!$L11</f>
        <v>ESV RASSACH</v>
      </c>
      <c r="C13" s="93"/>
      <c r="D13" s="93"/>
      <c r="E13" s="93"/>
      <c r="F13" s="67" t="e">
        <f t="shared" ref="F13:F21" si="0">VLOOKUP(B13,$A$5:$F$9,6,FALSE)</f>
        <v>#N/A</v>
      </c>
      <c r="G13" s="67">
        <f t="shared" ref="G13:G21" si="1">VLOOKUP(B13,$D$5:$H$9,5,FALSE)</f>
        <v>0</v>
      </c>
      <c r="H13" s="75">
        <f>SUM(IF(ISNUMBER(F13),F13,G13),'R 11'!H13)</f>
        <v>0</v>
      </c>
      <c r="I13" s="67"/>
      <c r="J13" s="67" t="e">
        <f t="shared" ref="J13:J21" si="2">VLOOKUP(B13,$A$5:$H$9,8,FALSE)</f>
        <v>#N/A</v>
      </c>
      <c r="K13" s="76">
        <f t="shared" ref="K13:K21" si="3">VLOOKUP(B13,$D$5:$H$9,3,FALSE)</f>
        <v>0</v>
      </c>
      <c r="L13" s="75">
        <f>SUM(IF(ISNUMBER(J13),J13,K13),'R 11'!L13)</f>
        <v>0</v>
      </c>
      <c r="M13" s="60"/>
      <c r="N13" t="e">
        <f t="shared" ref="N13:N21" si="4">VLOOKUP(B13,$A$5:$J$9,10,FALSE)</f>
        <v>#N/A</v>
      </c>
      <c r="O13" s="68">
        <f t="shared" ref="O13:O21" si="5">VLOOKUP(B13,$D$5:$L$9,9,FALSE)</f>
        <v>0</v>
      </c>
      <c r="P13" s="69">
        <f t="shared" ref="P13:P21" si="6">IF(ISNUMBER(N13),N13,O13)</f>
        <v>0</v>
      </c>
      <c r="R13" t="e">
        <f t="shared" ref="R13:R21" si="7">VLOOKUP(B13,$A$5:$L$9,12,FALSE)</f>
        <v>#N/A</v>
      </c>
      <c r="S13" s="68">
        <f t="shared" ref="S13:S21" si="8">VLOOKUP(B13,$D$5:$J$9,7,FALSE)</f>
        <v>0</v>
      </c>
      <c r="T13" s="69">
        <f t="shared" ref="T13:T21" si="9">(IF(ISNUMBER(R13),R13,S13))</f>
        <v>0</v>
      </c>
      <c r="V13" s="69">
        <f t="shared" ref="V13:V21" si="10">P13-T13</f>
        <v>0</v>
      </c>
      <c r="X13" s="75">
        <f>SUM('R 11'!X13,V13)</f>
        <v>0</v>
      </c>
    </row>
    <row r="14" spans="1:24" x14ac:dyDescent="0.2">
      <c r="A14" s="7" t="s">
        <v>40</v>
      </c>
      <c r="B14" s="93" t="str">
        <f>'10er'!$L12</f>
        <v>DSC KAIJO</v>
      </c>
      <c r="C14" s="93"/>
      <c r="D14" s="93"/>
      <c r="E14" s="93"/>
      <c r="F14" s="67" t="e">
        <f t="shared" si="0"/>
        <v>#N/A</v>
      </c>
      <c r="G14" s="67">
        <f t="shared" si="1"/>
        <v>0</v>
      </c>
      <c r="H14" s="75">
        <f>SUM(IF(ISNUMBER(F14),F14,G14),'R 11'!H14)</f>
        <v>0</v>
      </c>
      <c r="I14" s="67"/>
      <c r="J14" s="67" t="e">
        <f t="shared" si="2"/>
        <v>#N/A</v>
      </c>
      <c r="K14" s="76">
        <f t="shared" si="3"/>
        <v>0</v>
      </c>
      <c r="L14" s="75">
        <f>SUM(IF(ISNUMBER(J14),J14,K14),'R 11'!L14)</f>
        <v>0</v>
      </c>
      <c r="M14" s="77"/>
      <c r="N14" t="e">
        <f t="shared" si="4"/>
        <v>#N/A</v>
      </c>
      <c r="O14" s="68">
        <f t="shared" si="5"/>
        <v>0</v>
      </c>
      <c r="P14" s="69">
        <f t="shared" si="6"/>
        <v>0</v>
      </c>
      <c r="R14" t="e">
        <f t="shared" si="7"/>
        <v>#N/A</v>
      </c>
      <c r="S14" s="68">
        <f t="shared" si="8"/>
        <v>0</v>
      </c>
      <c r="T14" s="69">
        <f t="shared" si="9"/>
        <v>0</v>
      </c>
      <c r="V14" s="69">
        <f t="shared" si="10"/>
        <v>0</v>
      </c>
      <c r="X14" s="75">
        <f>SUM('R 11'!X14,V14)</f>
        <v>0</v>
      </c>
    </row>
    <row r="15" spans="1:24" x14ac:dyDescent="0.2">
      <c r="A15" s="7" t="s">
        <v>42</v>
      </c>
      <c r="B15" s="93" t="str">
        <f>'10er'!$L13</f>
        <v>DSC FELLNER</v>
      </c>
      <c r="C15" s="93"/>
      <c r="D15" s="93"/>
      <c r="E15" s="93"/>
      <c r="F15" s="67" t="e">
        <f t="shared" si="0"/>
        <v>#N/A</v>
      </c>
      <c r="G15" s="67">
        <f t="shared" si="1"/>
        <v>0</v>
      </c>
      <c r="H15" s="75">
        <f>SUM(IF(ISNUMBER(F15),F15,G15),'R 11'!H15)</f>
        <v>0</v>
      </c>
      <c r="I15" s="67"/>
      <c r="J15" s="67" t="e">
        <f t="shared" si="2"/>
        <v>#N/A</v>
      </c>
      <c r="K15" s="76">
        <f t="shared" si="3"/>
        <v>0</v>
      </c>
      <c r="L15" s="75">
        <f>SUM(IF(ISNUMBER(J15),J15,K15),'R 11'!L15)</f>
        <v>0</v>
      </c>
      <c r="M15" s="77"/>
      <c r="N15" t="e">
        <f t="shared" si="4"/>
        <v>#N/A</v>
      </c>
      <c r="O15" s="68">
        <f t="shared" si="5"/>
        <v>0</v>
      </c>
      <c r="P15" s="69">
        <f t="shared" si="6"/>
        <v>0</v>
      </c>
      <c r="R15" t="e">
        <f t="shared" si="7"/>
        <v>#N/A</v>
      </c>
      <c r="S15" s="68">
        <f t="shared" si="8"/>
        <v>0</v>
      </c>
      <c r="T15" s="69">
        <f t="shared" si="9"/>
        <v>0</v>
      </c>
      <c r="V15" s="69">
        <f t="shared" si="10"/>
        <v>0</v>
      </c>
      <c r="X15" s="75">
        <f>SUM('R 11'!X15,V15)</f>
        <v>0</v>
      </c>
    </row>
    <row r="16" spans="1:24" x14ac:dyDescent="0.2">
      <c r="A16" s="7" t="s">
        <v>44</v>
      </c>
      <c r="B16" s="93" t="str">
        <f>'10er'!$L14</f>
        <v>ESV SCHLIEB</v>
      </c>
      <c r="C16" s="93"/>
      <c r="D16" s="93"/>
      <c r="E16" s="93"/>
      <c r="F16" s="67" t="e">
        <f t="shared" si="0"/>
        <v>#N/A</v>
      </c>
      <c r="G16" s="67">
        <f t="shared" si="1"/>
        <v>0</v>
      </c>
      <c r="H16" s="75">
        <f>SUM(IF(ISNUMBER(F16),F16,G16),'R 11'!H16)</f>
        <v>0</v>
      </c>
      <c r="I16" s="67"/>
      <c r="J16" s="67" t="e">
        <f t="shared" si="2"/>
        <v>#N/A</v>
      </c>
      <c r="K16" s="76">
        <f t="shared" si="3"/>
        <v>0</v>
      </c>
      <c r="L16" s="75">
        <f>SUM(IF(ISNUMBER(J16),J16,K16),'R 11'!L16)</f>
        <v>0</v>
      </c>
      <c r="M16" s="77"/>
      <c r="N16" t="e">
        <f t="shared" si="4"/>
        <v>#N/A</v>
      </c>
      <c r="O16" s="68">
        <f t="shared" si="5"/>
        <v>0</v>
      </c>
      <c r="P16" s="69">
        <f t="shared" si="6"/>
        <v>0</v>
      </c>
      <c r="R16" t="e">
        <f t="shared" si="7"/>
        <v>#N/A</v>
      </c>
      <c r="S16" s="68">
        <f t="shared" si="8"/>
        <v>0</v>
      </c>
      <c r="T16" s="69">
        <f t="shared" si="9"/>
        <v>0</v>
      </c>
      <c r="V16" s="69">
        <f t="shared" si="10"/>
        <v>0</v>
      </c>
      <c r="X16" s="75">
        <f>SUM('R 11'!X16,V16)</f>
        <v>0</v>
      </c>
    </row>
    <row r="17" spans="1:24" x14ac:dyDescent="0.2">
      <c r="A17" s="7" t="s">
        <v>46</v>
      </c>
      <c r="B17" s="93" t="str">
        <f>'10er'!$L15</f>
        <v>ESV STAINZTAL</v>
      </c>
      <c r="C17" s="93"/>
      <c r="D17" s="93"/>
      <c r="E17" s="93"/>
      <c r="F17" s="67" t="e">
        <f t="shared" si="0"/>
        <v>#N/A</v>
      </c>
      <c r="G17" s="67">
        <f t="shared" si="1"/>
        <v>0</v>
      </c>
      <c r="H17" s="75">
        <f>SUM(IF(ISNUMBER(F17),F17,G17),'R 11'!H17)</f>
        <v>0</v>
      </c>
      <c r="I17" s="67"/>
      <c r="J17" s="67" t="e">
        <f t="shared" si="2"/>
        <v>#N/A</v>
      </c>
      <c r="K17" s="76">
        <f t="shared" si="3"/>
        <v>0</v>
      </c>
      <c r="L17" s="75">
        <f>SUM(IF(ISNUMBER(J17),J17,K17),'R 11'!L17)</f>
        <v>0</v>
      </c>
      <c r="M17" s="77"/>
      <c r="N17" t="e">
        <f t="shared" si="4"/>
        <v>#N/A</v>
      </c>
      <c r="O17" s="68">
        <f t="shared" si="5"/>
        <v>0</v>
      </c>
      <c r="P17" s="69">
        <f t="shared" si="6"/>
        <v>0</v>
      </c>
      <c r="R17" t="e">
        <f t="shared" si="7"/>
        <v>#N/A</v>
      </c>
      <c r="S17" s="68">
        <f t="shared" si="8"/>
        <v>0</v>
      </c>
      <c r="T17" s="69">
        <f t="shared" si="9"/>
        <v>0</v>
      </c>
      <c r="V17" s="69">
        <f t="shared" si="10"/>
        <v>0</v>
      </c>
      <c r="X17" s="75">
        <f>SUM('R 11'!X17,V17)</f>
        <v>0</v>
      </c>
    </row>
    <row r="18" spans="1:24" x14ac:dyDescent="0.2">
      <c r="A18" s="7" t="s">
        <v>47</v>
      </c>
      <c r="B18" s="93" t="str">
        <f>'10er'!$L16</f>
        <v>SSV MARHOF</v>
      </c>
      <c r="C18" s="93"/>
      <c r="D18" s="93"/>
      <c r="E18" s="93"/>
      <c r="F18" s="67">
        <f t="shared" si="0"/>
        <v>0</v>
      </c>
      <c r="G18" s="67" t="e">
        <f t="shared" si="1"/>
        <v>#N/A</v>
      </c>
      <c r="H18" s="75">
        <f>SUM(IF(ISNUMBER(F18),F18,G18),'R 11'!H18)</f>
        <v>0</v>
      </c>
      <c r="I18" s="67"/>
      <c r="J18" s="67">
        <f t="shared" si="2"/>
        <v>0</v>
      </c>
      <c r="K18" s="76" t="e">
        <f t="shared" si="3"/>
        <v>#N/A</v>
      </c>
      <c r="L18" s="75">
        <f>SUM(IF(ISNUMBER(J18),J18,K18),'R 11'!L18)</f>
        <v>0</v>
      </c>
      <c r="M18" s="60"/>
      <c r="N18">
        <f t="shared" si="4"/>
        <v>0</v>
      </c>
      <c r="O18" s="68" t="e">
        <f t="shared" si="5"/>
        <v>#N/A</v>
      </c>
      <c r="P18" s="69">
        <f t="shared" si="6"/>
        <v>0</v>
      </c>
      <c r="R18">
        <f t="shared" si="7"/>
        <v>0</v>
      </c>
      <c r="S18" s="68" t="e">
        <f t="shared" si="8"/>
        <v>#N/A</v>
      </c>
      <c r="T18" s="69">
        <f t="shared" si="9"/>
        <v>0</v>
      </c>
      <c r="V18" s="69">
        <f t="shared" si="10"/>
        <v>0</v>
      </c>
      <c r="X18" s="75">
        <f>SUM('R 11'!X18,V18)</f>
        <v>0</v>
      </c>
    </row>
    <row r="19" spans="1:24" x14ac:dyDescent="0.2">
      <c r="A19" s="7" t="s">
        <v>41</v>
      </c>
      <c r="B19" s="93" t="str">
        <f>'10er'!$L17</f>
        <v>ESV ST.JOSEF I</v>
      </c>
      <c r="C19" s="93"/>
      <c r="D19" s="93"/>
      <c r="E19" s="93"/>
      <c r="F19" s="67">
        <f t="shared" si="0"/>
        <v>0</v>
      </c>
      <c r="G19" s="67" t="e">
        <f t="shared" si="1"/>
        <v>#N/A</v>
      </c>
      <c r="H19" s="75">
        <f>SUM(IF(ISNUMBER(F19),F19,G19),'R 11'!H19)</f>
        <v>0</v>
      </c>
      <c r="I19" s="67"/>
      <c r="J19" s="67">
        <f t="shared" si="2"/>
        <v>0</v>
      </c>
      <c r="K19" s="76" t="e">
        <f t="shared" si="3"/>
        <v>#N/A</v>
      </c>
      <c r="L19" s="75">
        <f>SUM(IF(ISNUMBER(J19),J19,K19),'R 11'!L19)</f>
        <v>0</v>
      </c>
      <c r="M19" s="60"/>
      <c r="N19">
        <f t="shared" si="4"/>
        <v>0</v>
      </c>
      <c r="O19" s="68" t="e">
        <f t="shared" si="5"/>
        <v>#N/A</v>
      </c>
      <c r="P19" s="69">
        <f t="shared" si="6"/>
        <v>0</v>
      </c>
      <c r="R19">
        <f t="shared" si="7"/>
        <v>0</v>
      </c>
      <c r="S19" s="68" t="e">
        <f t="shared" si="8"/>
        <v>#N/A</v>
      </c>
      <c r="T19" s="69">
        <f t="shared" si="9"/>
        <v>0</v>
      </c>
      <c r="V19" s="69">
        <f t="shared" si="10"/>
        <v>0</v>
      </c>
      <c r="X19" s="75">
        <f>SUM('R 11'!X19,V19)</f>
        <v>0</v>
      </c>
    </row>
    <row r="20" spans="1:24" x14ac:dyDescent="0.2">
      <c r="A20" s="7" t="s">
        <v>36</v>
      </c>
      <c r="B20" s="93" t="str">
        <f>'10er'!$L18</f>
        <v>ESV WIESELSDORF I</v>
      </c>
      <c r="C20" s="93"/>
      <c r="D20" s="93"/>
      <c r="E20" s="93"/>
      <c r="F20" s="67">
        <f t="shared" si="0"/>
        <v>0</v>
      </c>
      <c r="G20" s="67" t="e">
        <f t="shared" si="1"/>
        <v>#N/A</v>
      </c>
      <c r="H20" s="75">
        <f>SUM(IF(ISNUMBER(F20),F20,G20),'R 11'!H20)</f>
        <v>0</v>
      </c>
      <c r="I20" s="67"/>
      <c r="J20" s="67">
        <f t="shared" si="2"/>
        <v>0</v>
      </c>
      <c r="K20" s="76" t="e">
        <f t="shared" si="3"/>
        <v>#N/A</v>
      </c>
      <c r="L20" s="75">
        <f>SUM(IF(ISNUMBER(J20),J20,K20),'R 11'!L20)</f>
        <v>0</v>
      </c>
      <c r="M20" s="60"/>
      <c r="N20">
        <f t="shared" si="4"/>
        <v>0</v>
      </c>
      <c r="O20" s="68" t="e">
        <f t="shared" si="5"/>
        <v>#N/A</v>
      </c>
      <c r="P20" s="69">
        <f t="shared" si="6"/>
        <v>0</v>
      </c>
      <c r="R20">
        <f t="shared" si="7"/>
        <v>0</v>
      </c>
      <c r="S20" s="68" t="e">
        <f t="shared" si="8"/>
        <v>#N/A</v>
      </c>
      <c r="T20" s="69">
        <f t="shared" si="9"/>
        <v>0</v>
      </c>
      <c r="V20" s="69">
        <f t="shared" si="10"/>
        <v>0</v>
      </c>
      <c r="X20" s="75">
        <f>SUM('R 11'!X20,V20)</f>
        <v>0</v>
      </c>
    </row>
    <row r="21" spans="1:24" x14ac:dyDescent="0.2">
      <c r="A21" s="7" t="s">
        <v>43</v>
      </c>
      <c r="B21" s="93" t="str">
        <f>'10er'!$L19</f>
        <v>ESV LANNACH II</v>
      </c>
      <c r="C21" s="93"/>
      <c r="D21" s="93"/>
      <c r="E21" s="93"/>
      <c r="F21" s="67">
        <f t="shared" si="0"/>
        <v>0</v>
      </c>
      <c r="G21" s="67" t="e">
        <f t="shared" si="1"/>
        <v>#N/A</v>
      </c>
      <c r="H21" s="75">
        <f>SUM(IF(ISNUMBER(F21),F21,G21),'R 11'!H21)</f>
        <v>0</v>
      </c>
      <c r="I21" s="67"/>
      <c r="J21" s="67">
        <f t="shared" si="2"/>
        <v>0</v>
      </c>
      <c r="K21" s="76" t="e">
        <f t="shared" si="3"/>
        <v>#N/A</v>
      </c>
      <c r="L21" s="75">
        <f>SUM(IF(ISNUMBER(J21),J21,K21),'R 11'!L21)</f>
        <v>0</v>
      </c>
      <c r="M21" s="60"/>
      <c r="N21">
        <f t="shared" si="4"/>
        <v>0</v>
      </c>
      <c r="O21" s="68" t="e">
        <f t="shared" si="5"/>
        <v>#N/A</v>
      </c>
      <c r="P21" s="69">
        <f t="shared" si="6"/>
        <v>0</v>
      </c>
      <c r="R21">
        <f t="shared" si="7"/>
        <v>0</v>
      </c>
      <c r="S21" s="68" t="e">
        <f t="shared" si="8"/>
        <v>#N/A</v>
      </c>
      <c r="T21" s="69">
        <f t="shared" si="9"/>
        <v>0</v>
      </c>
      <c r="V21" s="69">
        <f t="shared" si="10"/>
        <v>0</v>
      </c>
      <c r="X21" s="75">
        <f>SUM('R 11'!X21,V21)</f>
        <v>0</v>
      </c>
    </row>
    <row r="22" spans="1:24" x14ac:dyDescent="0.2">
      <c r="B22" s="96"/>
      <c r="C22" s="96"/>
      <c r="D22" s="96"/>
      <c r="E22" s="96"/>
    </row>
  </sheetData>
  <mergeCells count="22">
    <mergeCell ref="C4:D4"/>
    <mergeCell ref="F4:H4"/>
    <mergeCell ref="J4:L4"/>
    <mergeCell ref="F11:M11"/>
    <mergeCell ref="A9:B9"/>
    <mergeCell ref="A4:B4"/>
    <mergeCell ref="A5:B5"/>
    <mergeCell ref="A6:B6"/>
    <mergeCell ref="A7:B7"/>
    <mergeCell ref="A8:B8"/>
    <mergeCell ref="B12:E12"/>
    <mergeCell ref="B13:E13"/>
    <mergeCell ref="A11:B11"/>
    <mergeCell ref="B22:E22"/>
    <mergeCell ref="B14:E14"/>
    <mergeCell ref="B15:E15"/>
    <mergeCell ref="B16:E16"/>
    <mergeCell ref="B17:E17"/>
    <mergeCell ref="B18:E18"/>
    <mergeCell ref="B19:E19"/>
    <mergeCell ref="B20:E20"/>
    <mergeCell ref="B21:E2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4:X22"/>
  <sheetViews>
    <sheetView workbookViewId="0">
      <selection activeCell="F11" sqref="F11:X21"/>
    </sheetView>
  </sheetViews>
  <sheetFormatPr baseColWidth="10" defaultColWidth="10.7109375" defaultRowHeight="12.75" x14ac:dyDescent="0.2"/>
  <cols>
    <col min="1" max="1" width="3.7109375" customWidth="1"/>
    <col min="2" max="2" width="17.28515625" customWidth="1"/>
    <col min="3" max="3" width="1.7109375" customWidth="1"/>
    <col min="4" max="4" width="20.28515625" customWidth="1"/>
    <col min="6" max="6" width="4" bestFit="1" customWidth="1"/>
    <col min="7" max="7" width="1.5703125" bestFit="1" customWidth="1"/>
    <col min="8" max="8" width="4" bestFit="1" customWidth="1"/>
    <col min="9" max="9" width="3.28515625" customWidth="1"/>
    <col min="10" max="10" width="4.85546875" customWidth="1"/>
    <col min="11" max="11" width="1.5703125" bestFit="1" customWidth="1"/>
    <col min="12" max="12" width="4.85546875" customWidth="1"/>
    <col min="13" max="13" width="2.85546875" customWidth="1"/>
    <col min="14" max="14" width="1.7109375" customWidth="1"/>
  </cols>
  <sheetData>
    <row r="4" spans="1:24" ht="15.75" x14ac:dyDescent="0.25">
      <c r="A4" s="95" t="s">
        <v>14</v>
      </c>
      <c r="B4" s="95"/>
      <c r="C4" s="91">
        <f>'10er'!$C$63+7</f>
        <v>44309</v>
      </c>
      <c r="D4" s="91"/>
      <c r="F4" s="89" t="s">
        <v>58</v>
      </c>
      <c r="G4" s="89"/>
      <c r="H4" s="89"/>
      <c r="J4" s="89" t="s">
        <v>61</v>
      </c>
      <c r="K4" s="89"/>
      <c r="L4" s="89"/>
    </row>
    <row r="5" spans="1:24" ht="15.75" x14ac:dyDescent="0.25">
      <c r="A5" s="92" t="str">
        <f>'10er'!$B71</f>
        <v>SSV MARHOF</v>
      </c>
      <c r="B5" s="92"/>
      <c r="C5" s="2" t="s">
        <v>0</v>
      </c>
      <c r="D5" s="3" t="str">
        <f>'10er'!$D71</f>
        <v>ESV LANNACH II</v>
      </c>
      <c r="F5">
        <v>0</v>
      </c>
      <c r="G5" t="s">
        <v>57</v>
      </c>
      <c r="H5">
        <v>0</v>
      </c>
      <c r="J5">
        <v>0</v>
      </c>
      <c r="K5" t="s">
        <v>57</v>
      </c>
      <c r="L5">
        <v>0</v>
      </c>
    </row>
    <row r="6" spans="1:24" ht="15.75" x14ac:dyDescent="0.25">
      <c r="A6" s="92" t="str">
        <f>'10er'!$B72</f>
        <v>DSC KAIJO</v>
      </c>
      <c r="B6" s="92"/>
      <c r="C6" s="2" t="s">
        <v>0</v>
      </c>
      <c r="D6" s="66" t="str">
        <f>'10er'!$D72</f>
        <v>ESV RASSACH</v>
      </c>
      <c r="F6">
        <v>0</v>
      </c>
      <c r="G6" t="s">
        <v>57</v>
      </c>
      <c r="H6">
        <v>0</v>
      </c>
      <c r="J6">
        <v>0</v>
      </c>
      <c r="K6" t="s">
        <v>57</v>
      </c>
      <c r="L6">
        <v>0</v>
      </c>
    </row>
    <row r="7" spans="1:24" ht="15.75" x14ac:dyDescent="0.25">
      <c r="A7" s="92" t="str">
        <f>'10er'!$B73</f>
        <v>DSC FELLNER</v>
      </c>
      <c r="B7" s="92"/>
      <c r="C7" s="2" t="s">
        <v>0</v>
      </c>
      <c r="D7" s="66" t="str">
        <f>'10er'!$D73</f>
        <v>ESV LANNACH I</v>
      </c>
      <c r="F7">
        <v>0</v>
      </c>
      <c r="G7" t="s">
        <v>57</v>
      </c>
      <c r="H7">
        <v>0</v>
      </c>
      <c r="J7">
        <v>0</v>
      </c>
      <c r="K7" t="s">
        <v>57</v>
      </c>
      <c r="L7">
        <v>0</v>
      </c>
    </row>
    <row r="8" spans="1:24" ht="15.75" x14ac:dyDescent="0.25">
      <c r="A8" s="92" t="str">
        <f>'10er'!$B74</f>
        <v>ESV SCHLIEB</v>
      </c>
      <c r="B8" s="92"/>
      <c r="C8" s="2" t="s">
        <v>0</v>
      </c>
      <c r="D8" s="66" t="str">
        <f>'10er'!$D74</f>
        <v>ESV WIESELSDORF I</v>
      </c>
      <c r="F8">
        <v>0</v>
      </c>
      <c r="G8" t="s">
        <v>57</v>
      </c>
      <c r="H8">
        <v>0</v>
      </c>
      <c r="J8">
        <v>0</v>
      </c>
      <c r="K8" t="s">
        <v>57</v>
      </c>
      <c r="L8">
        <v>0</v>
      </c>
    </row>
    <row r="9" spans="1:24" ht="15.75" x14ac:dyDescent="0.25">
      <c r="A9" s="92" t="str">
        <f>'10er'!$B75</f>
        <v>ESV STAINZTAL</v>
      </c>
      <c r="B9" s="92"/>
      <c r="C9" s="2" t="s">
        <v>0</v>
      </c>
      <c r="D9" s="66" t="str">
        <f>'10er'!$D75</f>
        <v>ESV ST.JOSEF I</v>
      </c>
      <c r="F9">
        <v>0</v>
      </c>
      <c r="G9" t="s">
        <v>57</v>
      </c>
      <c r="H9">
        <v>0</v>
      </c>
      <c r="J9">
        <v>0</v>
      </c>
      <c r="K9" t="s">
        <v>57</v>
      </c>
      <c r="L9">
        <v>0</v>
      </c>
    </row>
    <row r="10" spans="1:24" ht="15.75" customHeight="1" x14ac:dyDescent="0.2"/>
    <row r="11" spans="1:24" x14ac:dyDescent="0.2">
      <c r="A11" s="94" t="str">
        <f>'R 1'!$A$11:$B$11</f>
        <v>Tabelle Gruppe</v>
      </c>
      <c r="B11" s="94"/>
      <c r="F11" s="90" t="s">
        <v>59</v>
      </c>
      <c r="G11" s="90"/>
      <c r="H11" s="90"/>
      <c r="I11" s="90"/>
      <c r="J11" s="90"/>
      <c r="K11" s="90"/>
      <c r="L11" s="90"/>
      <c r="M11" s="90"/>
      <c r="N11" s="70" t="s">
        <v>90</v>
      </c>
      <c r="O11" s="70"/>
      <c r="P11" s="70"/>
      <c r="Q11" s="70"/>
      <c r="R11" s="70"/>
      <c r="S11" s="70"/>
      <c r="T11" s="70"/>
      <c r="U11" s="70"/>
      <c r="V11" s="71" t="s">
        <v>91</v>
      </c>
      <c r="X11" s="69" t="s">
        <v>92</v>
      </c>
    </row>
    <row r="12" spans="1:24" ht="18" customHeight="1" x14ac:dyDescent="0.2">
      <c r="A12" s="7" t="s">
        <v>34</v>
      </c>
      <c r="B12" s="93" t="str">
        <f>'10er'!$L10</f>
        <v>ESV LANNACH I</v>
      </c>
      <c r="C12" s="93"/>
      <c r="D12" s="93"/>
      <c r="E12" s="93"/>
      <c r="F12" s="67" t="e">
        <f>VLOOKUP(B12,$A$5:$F$9,6,FALSE)</f>
        <v>#N/A</v>
      </c>
      <c r="G12" s="76">
        <f>VLOOKUP(B12,$D$5:$H$9,5,FALSE)</f>
        <v>0</v>
      </c>
      <c r="H12" s="75">
        <f>SUM(IF(ISNUMBER(F12),F12,G12),'R 12'!H12)</f>
        <v>0</v>
      </c>
      <c r="I12" s="67"/>
      <c r="J12" s="67" t="e">
        <f>VLOOKUP(B12,$A$5:$H$9,8,FALSE)</f>
        <v>#N/A</v>
      </c>
      <c r="K12" s="76">
        <f>VLOOKUP(B12,$D$5:$H$9,3,FALSE)</f>
        <v>0</v>
      </c>
      <c r="L12" s="75">
        <f>SUM(IF(ISNUMBER(J12),J12,K12),'R 12'!L12)</f>
        <v>0</v>
      </c>
      <c r="M12" s="60"/>
      <c r="N12" t="e">
        <f>VLOOKUP(B12,$A$5:$J$9,10,FALSE)</f>
        <v>#N/A</v>
      </c>
      <c r="O12" s="68">
        <f>VLOOKUP(B12,$D$5:$L$9,9,FALSE)</f>
        <v>0</v>
      </c>
      <c r="P12" s="69">
        <f>IF(ISNUMBER(N12),N12,O12)</f>
        <v>0</v>
      </c>
      <c r="R12" t="e">
        <f>VLOOKUP(B12,$A$5:$L$9,12,FALSE)</f>
        <v>#N/A</v>
      </c>
      <c r="S12" s="68">
        <f>VLOOKUP(B12,$D$5:$J$9,7,FALSE)</f>
        <v>0</v>
      </c>
      <c r="T12" s="69">
        <f>(IF(ISNUMBER(R12),R12,S12))</f>
        <v>0</v>
      </c>
      <c r="V12" s="69">
        <f>P12-T12</f>
        <v>0</v>
      </c>
      <c r="X12" s="75">
        <f>SUM('R 12'!X12,V12)</f>
        <v>0</v>
      </c>
    </row>
    <row r="13" spans="1:24" x14ac:dyDescent="0.2">
      <c r="A13" s="7" t="s">
        <v>38</v>
      </c>
      <c r="B13" s="93" t="str">
        <f>'10er'!$L11</f>
        <v>ESV RASSACH</v>
      </c>
      <c r="C13" s="93"/>
      <c r="D13" s="93"/>
      <c r="E13" s="93"/>
      <c r="F13" s="67" t="e">
        <f t="shared" ref="F13:F21" si="0">VLOOKUP(B13,$A$5:$F$9,6,FALSE)</f>
        <v>#N/A</v>
      </c>
      <c r="G13" s="67">
        <f t="shared" ref="G13:G21" si="1">VLOOKUP(B13,$D$5:$H$9,5,FALSE)</f>
        <v>0</v>
      </c>
      <c r="H13" s="75">
        <f>SUM(IF(ISNUMBER(F13),F13,G13),'R 12'!H13)</f>
        <v>0</v>
      </c>
      <c r="I13" s="67"/>
      <c r="J13" s="67" t="e">
        <f t="shared" ref="J13:J21" si="2">VLOOKUP(B13,$A$5:$H$9,8,FALSE)</f>
        <v>#N/A</v>
      </c>
      <c r="K13" s="76">
        <f t="shared" ref="K13:K21" si="3">VLOOKUP(B13,$D$5:$H$9,3,FALSE)</f>
        <v>0</v>
      </c>
      <c r="L13" s="75">
        <f>SUM(IF(ISNUMBER(J13),J13,K13),'R 12'!L13)</f>
        <v>0</v>
      </c>
      <c r="M13" s="60"/>
      <c r="N13" t="e">
        <f t="shared" ref="N13:N21" si="4">VLOOKUP(B13,$A$5:$J$9,10,FALSE)</f>
        <v>#N/A</v>
      </c>
      <c r="O13" s="68">
        <f t="shared" ref="O13:O21" si="5">VLOOKUP(B13,$D$5:$L$9,9,FALSE)</f>
        <v>0</v>
      </c>
      <c r="P13" s="69">
        <f t="shared" ref="P13:P21" si="6">IF(ISNUMBER(N13),N13,O13)</f>
        <v>0</v>
      </c>
      <c r="R13" t="e">
        <f t="shared" ref="R13:R21" si="7">VLOOKUP(B13,$A$5:$L$9,12,FALSE)</f>
        <v>#N/A</v>
      </c>
      <c r="S13" s="68">
        <f t="shared" ref="S13:S21" si="8">VLOOKUP(B13,$D$5:$J$9,7,FALSE)</f>
        <v>0</v>
      </c>
      <c r="T13" s="69">
        <f t="shared" ref="T13:T21" si="9">(IF(ISNUMBER(R13),R13,S13))</f>
        <v>0</v>
      </c>
      <c r="V13" s="69">
        <f t="shared" ref="V13:V21" si="10">P13-T13</f>
        <v>0</v>
      </c>
      <c r="X13" s="75">
        <f>SUM('R 12'!X13,V13)</f>
        <v>0</v>
      </c>
    </row>
    <row r="14" spans="1:24" x14ac:dyDescent="0.2">
      <c r="A14" s="7" t="s">
        <v>40</v>
      </c>
      <c r="B14" s="93" t="str">
        <f>'10er'!$L12</f>
        <v>DSC KAIJO</v>
      </c>
      <c r="C14" s="93"/>
      <c r="D14" s="93"/>
      <c r="E14" s="93"/>
      <c r="F14" s="67">
        <f t="shared" si="0"/>
        <v>0</v>
      </c>
      <c r="G14" s="67" t="e">
        <f t="shared" si="1"/>
        <v>#N/A</v>
      </c>
      <c r="H14" s="75">
        <f>SUM(IF(ISNUMBER(F14),F14,G14),'R 12'!H14)</f>
        <v>0</v>
      </c>
      <c r="I14" s="67"/>
      <c r="J14" s="67">
        <f t="shared" si="2"/>
        <v>0</v>
      </c>
      <c r="K14" s="76" t="e">
        <f t="shared" si="3"/>
        <v>#N/A</v>
      </c>
      <c r="L14" s="75">
        <f>SUM(IF(ISNUMBER(J14),J14,K14),'R 12'!L14)</f>
        <v>0</v>
      </c>
      <c r="M14" s="77"/>
      <c r="N14">
        <f t="shared" si="4"/>
        <v>0</v>
      </c>
      <c r="O14" s="68" t="e">
        <f t="shared" si="5"/>
        <v>#N/A</v>
      </c>
      <c r="P14" s="69">
        <f t="shared" si="6"/>
        <v>0</v>
      </c>
      <c r="R14">
        <f t="shared" si="7"/>
        <v>0</v>
      </c>
      <c r="S14" s="68" t="e">
        <f t="shared" si="8"/>
        <v>#N/A</v>
      </c>
      <c r="T14" s="69">
        <f t="shared" si="9"/>
        <v>0</v>
      </c>
      <c r="V14" s="69">
        <f t="shared" si="10"/>
        <v>0</v>
      </c>
      <c r="X14" s="75">
        <f>SUM('R 12'!X14,V14)</f>
        <v>0</v>
      </c>
    </row>
    <row r="15" spans="1:24" x14ac:dyDescent="0.2">
      <c r="A15" s="7" t="s">
        <v>42</v>
      </c>
      <c r="B15" s="93" t="str">
        <f>'10er'!$L13</f>
        <v>DSC FELLNER</v>
      </c>
      <c r="C15" s="93"/>
      <c r="D15" s="93"/>
      <c r="E15" s="93"/>
      <c r="F15" s="67">
        <f t="shared" si="0"/>
        <v>0</v>
      </c>
      <c r="G15" s="67" t="e">
        <f t="shared" si="1"/>
        <v>#N/A</v>
      </c>
      <c r="H15" s="75">
        <f>SUM(IF(ISNUMBER(F15),F15,G15),'R 12'!H15)</f>
        <v>0</v>
      </c>
      <c r="I15" s="67"/>
      <c r="J15" s="67">
        <f t="shared" si="2"/>
        <v>0</v>
      </c>
      <c r="K15" s="76" t="e">
        <f t="shared" si="3"/>
        <v>#N/A</v>
      </c>
      <c r="L15" s="75">
        <f>SUM(IF(ISNUMBER(J15),J15,K15),'R 12'!L15)</f>
        <v>0</v>
      </c>
      <c r="M15" s="77"/>
      <c r="N15">
        <f t="shared" si="4"/>
        <v>0</v>
      </c>
      <c r="O15" s="68" t="e">
        <f t="shared" si="5"/>
        <v>#N/A</v>
      </c>
      <c r="P15" s="69">
        <f t="shared" si="6"/>
        <v>0</v>
      </c>
      <c r="R15">
        <f t="shared" si="7"/>
        <v>0</v>
      </c>
      <c r="S15" s="68" t="e">
        <f t="shared" si="8"/>
        <v>#N/A</v>
      </c>
      <c r="T15" s="69">
        <f t="shared" si="9"/>
        <v>0</v>
      </c>
      <c r="V15" s="69">
        <f t="shared" si="10"/>
        <v>0</v>
      </c>
      <c r="X15" s="75">
        <f>SUM('R 12'!X15,V15)</f>
        <v>0</v>
      </c>
    </row>
    <row r="16" spans="1:24" x14ac:dyDescent="0.2">
      <c r="A16" s="7" t="s">
        <v>44</v>
      </c>
      <c r="B16" s="93" t="str">
        <f>'10er'!$L14</f>
        <v>ESV SCHLIEB</v>
      </c>
      <c r="C16" s="93"/>
      <c r="D16" s="93"/>
      <c r="E16" s="93"/>
      <c r="F16" s="67">
        <f t="shared" si="0"/>
        <v>0</v>
      </c>
      <c r="G16" s="67" t="e">
        <f t="shared" si="1"/>
        <v>#N/A</v>
      </c>
      <c r="H16" s="75">
        <f>SUM(IF(ISNUMBER(F16),F16,G16),'R 12'!H16)</f>
        <v>0</v>
      </c>
      <c r="I16" s="67"/>
      <c r="J16" s="67">
        <f t="shared" si="2"/>
        <v>0</v>
      </c>
      <c r="K16" s="76" t="e">
        <f t="shared" si="3"/>
        <v>#N/A</v>
      </c>
      <c r="L16" s="75">
        <f>SUM(IF(ISNUMBER(J16),J16,K16),'R 12'!L16)</f>
        <v>0</v>
      </c>
      <c r="M16" s="77"/>
      <c r="N16">
        <f t="shared" si="4"/>
        <v>0</v>
      </c>
      <c r="O16" s="68" t="e">
        <f t="shared" si="5"/>
        <v>#N/A</v>
      </c>
      <c r="P16" s="69">
        <f t="shared" si="6"/>
        <v>0</v>
      </c>
      <c r="R16">
        <f t="shared" si="7"/>
        <v>0</v>
      </c>
      <c r="S16" s="68" t="e">
        <f t="shared" si="8"/>
        <v>#N/A</v>
      </c>
      <c r="T16" s="69">
        <f t="shared" si="9"/>
        <v>0</v>
      </c>
      <c r="V16" s="69">
        <f t="shared" si="10"/>
        <v>0</v>
      </c>
      <c r="X16" s="75">
        <f>SUM('R 12'!X16,V16)</f>
        <v>0</v>
      </c>
    </row>
    <row r="17" spans="1:24" x14ac:dyDescent="0.2">
      <c r="A17" s="7" t="s">
        <v>46</v>
      </c>
      <c r="B17" s="93" t="str">
        <f>'10er'!$L15</f>
        <v>ESV STAINZTAL</v>
      </c>
      <c r="C17" s="93"/>
      <c r="D17" s="93"/>
      <c r="E17" s="93"/>
      <c r="F17" s="67">
        <f t="shared" si="0"/>
        <v>0</v>
      </c>
      <c r="G17" s="67" t="e">
        <f t="shared" si="1"/>
        <v>#N/A</v>
      </c>
      <c r="H17" s="75">
        <f>SUM(IF(ISNUMBER(F17),F17,G17),'R 12'!H17)</f>
        <v>0</v>
      </c>
      <c r="I17" s="67"/>
      <c r="J17" s="67">
        <f t="shared" si="2"/>
        <v>0</v>
      </c>
      <c r="K17" s="76" t="e">
        <f t="shared" si="3"/>
        <v>#N/A</v>
      </c>
      <c r="L17" s="75">
        <f>SUM(IF(ISNUMBER(J17),J17,K17),'R 12'!L17)</f>
        <v>0</v>
      </c>
      <c r="M17" s="77"/>
      <c r="N17">
        <f t="shared" si="4"/>
        <v>0</v>
      </c>
      <c r="O17" s="68" t="e">
        <f t="shared" si="5"/>
        <v>#N/A</v>
      </c>
      <c r="P17" s="69">
        <f t="shared" si="6"/>
        <v>0</v>
      </c>
      <c r="R17">
        <f t="shared" si="7"/>
        <v>0</v>
      </c>
      <c r="S17" s="68" t="e">
        <f t="shared" si="8"/>
        <v>#N/A</v>
      </c>
      <c r="T17" s="69">
        <f t="shared" si="9"/>
        <v>0</v>
      </c>
      <c r="V17" s="69">
        <f t="shared" si="10"/>
        <v>0</v>
      </c>
      <c r="X17" s="75">
        <f>SUM('R 12'!X17,V17)</f>
        <v>0</v>
      </c>
    </row>
    <row r="18" spans="1:24" x14ac:dyDescent="0.2">
      <c r="A18" s="7" t="s">
        <v>47</v>
      </c>
      <c r="B18" s="93" t="str">
        <f>'10er'!$L16</f>
        <v>SSV MARHOF</v>
      </c>
      <c r="C18" s="93"/>
      <c r="D18" s="93"/>
      <c r="E18" s="93"/>
      <c r="F18" s="67">
        <f t="shared" si="0"/>
        <v>0</v>
      </c>
      <c r="G18" s="67" t="e">
        <f t="shared" si="1"/>
        <v>#N/A</v>
      </c>
      <c r="H18" s="75">
        <f>SUM(IF(ISNUMBER(F18),F18,G18),'R 12'!H18)</f>
        <v>0</v>
      </c>
      <c r="I18" s="67"/>
      <c r="J18" s="67">
        <f t="shared" si="2"/>
        <v>0</v>
      </c>
      <c r="K18" s="76" t="e">
        <f t="shared" si="3"/>
        <v>#N/A</v>
      </c>
      <c r="L18" s="75">
        <f>SUM(IF(ISNUMBER(J18),J18,K18),'R 12'!L18)</f>
        <v>0</v>
      </c>
      <c r="M18" s="60"/>
      <c r="N18">
        <f t="shared" si="4"/>
        <v>0</v>
      </c>
      <c r="O18" s="68" t="e">
        <f t="shared" si="5"/>
        <v>#N/A</v>
      </c>
      <c r="P18" s="69">
        <f t="shared" si="6"/>
        <v>0</v>
      </c>
      <c r="R18">
        <f t="shared" si="7"/>
        <v>0</v>
      </c>
      <c r="S18" s="68" t="e">
        <f t="shared" si="8"/>
        <v>#N/A</v>
      </c>
      <c r="T18" s="69">
        <f t="shared" si="9"/>
        <v>0</v>
      </c>
      <c r="V18" s="69">
        <f t="shared" si="10"/>
        <v>0</v>
      </c>
      <c r="X18" s="75">
        <f>SUM('R 12'!X18,V18)</f>
        <v>0</v>
      </c>
    </row>
    <row r="19" spans="1:24" x14ac:dyDescent="0.2">
      <c r="A19" s="7" t="s">
        <v>41</v>
      </c>
      <c r="B19" s="93" t="str">
        <f>'10er'!$L17</f>
        <v>ESV ST.JOSEF I</v>
      </c>
      <c r="C19" s="93"/>
      <c r="D19" s="93"/>
      <c r="E19" s="93"/>
      <c r="F19" s="67" t="e">
        <f t="shared" si="0"/>
        <v>#N/A</v>
      </c>
      <c r="G19" s="67">
        <f t="shared" si="1"/>
        <v>0</v>
      </c>
      <c r="H19" s="75">
        <f>SUM(IF(ISNUMBER(F19),F19,G19),'R 12'!H19)</f>
        <v>0</v>
      </c>
      <c r="I19" s="67"/>
      <c r="J19" s="67" t="e">
        <f t="shared" si="2"/>
        <v>#N/A</v>
      </c>
      <c r="K19" s="76">
        <f t="shared" si="3"/>
        <v>0</v>
      </c>
      <c r="L19" s="75">
        <f>SUM(IF(ISNUMBER(J19),J19,K19),'R 12'!L19)</f>
        <v>0</v>
      </c>
      <c r="M19" s="60"/>
      <c r="N19" t="e">
        <f t="shared" si="4"/>
        <v>#N/A</v>
      </c>
      <c r="O19" s="68">
        <f t="shared" si="5"/>
        <v>0</v>
      </c>
      <c r="P19" s="69">
        <f t="shared" si="6"/>
        <v>0</v>
      </c>
      <c r="R19" t="e">
        <f t="shared" si="7"/>
        <v>#N/A</v>
      </c>
      <c r="S19" s="68">
        <f t="shared" si="8"/>
        <v>0</v>
      </c>
      <c r="T19" s="69">
        <f t="shared" si="9"/>
        <v>0</v>
      </c>
      <c r="V19" s="69">
        <f t="shared" si="10"/>
        <v>0</v>
      </c>
      <c r="X19" s="75">
        <f>SUM('R 12'!X19,V19)</f>
        <v>0</v>
      </c>
    </row>
    <row r="20" spans="1:24" x14ac:dyDescent="0.2">
      <c r="A20" s="7" t="s">
        <v>36</v>
      </c>
      <c r="B20" s="93" t="str">
        <f>'10er'!$L18</f>
        <v>ESV WIESELSDORF I</v>
      </c>
      <c r="C20" s="93"/>
      <c r="D20" s="93"/>
      <c r="E20" s="93"/>
      <c r="F20" s="67" t="e">
        <f t="shared" si="0"/>
        <v>#N/A</v>
      </c>
      <c r="G20" s="67">
        <f t="shared" si="1"/>
        <v>0</v>
      </c>
      <c r="H20" s="75">
        <f>SUM(IF(ISNUMBER(F20),F20,G20),'R 12'!H20)</f>
        <v>0</v>
      </c>
      <c r="I20" s="67"/>
      <c r="J20" s="67" t="e">
        <f t="shared" si="2"/>
        <v>#N/A</v>
      </c>
      <c r="K20" s="76">
        <f t="shared" si="3"/>
        <v>0</v>
      </c>
      <c r="L20" s="75">
        <f>SUM(IF(ISNUMBER(J20),J20,K20),'R 12'!L20)</f>
        <v>0</v>
      </c>
      <c r="M20" s="60"/>
      <c r="N20" t="e">
        <f t="shared" si="4"/>
        <v>#N/A</v>
      </c>
      <c r="O20" s="68">
        <f t="shared" si="5"/>
        <v>0</v>
      </c>
      <c r="P20" s="69">
        <f t="shared" si="6"/>
        <v>0</v>
      </c>
      <c r="R20" t="e">
        <f t="shared" si="7"/>
        <v>#N/A</v>
      </c>
      <c r="S20" s="68">
        <f t="shared" si="8"/>
        <v>0</v>
      </c>
      <c r="T20" s="69">
        <f t="shared" si="9"/>
        <v>0</v>
      </c>
      <c r="V20" s="69">
        <f t="shared" si="10"/>
        <v>0</v>
      </c>
      <c r="X20" s="75">
        <f>SUM('R 12'!X20,V20)</f>
        <v>0</v>
      </c>
    </row>
    <row r="21" spans="1:24" x14ac:dyDescent="0.2">
      <c r="A21" s="7" t="s">
        <v>43</v>
      </c>
      <c r="B21" s="93" t="str">
        <f>'10er'!$L19</f>
        <v>ESV LANNACH II</v>
      </c>
      <c r="C21" s="93"/>
      <c r="D21" s="93"/>
      <c r="E21" s="93"/>
      <c r="F21" s="67" t="e">
        <f t="shared" si="0"/>
        <v>#N/A</v>
      </c>
      <c r="G21" s="67">
        <f t="shared" si="1"/>
        <v>0</v>
      </c>
      <c r="H21" s="75">
        <f>SUM(IF(ISNUMBER(F21),F21,G21),'R 12'!H21)</f>
        <v>0</v>
      </c>
      <c r="I21" s="67"/>
      <c r="J21" s="67" t="e">
        <f t="shared" si="2"/>
        <v>#N/A</v>
      </c>
      <c r="K21" s="76">
        <f t="shared" si="3"/>
        <v>0</v>
      </c>
      <c r="L21" s="75">
        <f>SUM(IF(ISNUMBER(J21),J21,K21),'R 12'!L21)</f>
        <v>0</v>
      </c>
      <c r="M21" s="60"/>
      <c r="N21" t="e">
        <f t="shared" si="4"/>
        <v>#N/A</v>
      </c>
      <c r="O21" s="68">
        <f t="shared" si="5"/>
        <v>0</v>
      </c>
      <c r="P21" s="69">
        <f t="shared" si="6"/>
        <v>0</v>
      </c>
      <c r="R21" t="e">
        <f t="shared" si="7"/>
        <v>#N/A</v>
      </c>
      <c r="S21" s="68">
        <f t="shared" si="8"/>
        <v>0</v>
      </c>
      <c r="T21" s="69">
        <f t="shared" si="9"/>
        <v>0</v>
      </c>
      <c r="V21" s="69">
        <f t="shared" si="10"/>
        <v>0</v>
      </c>
      <c r="X21" s="75">
        <f>SUM('R 12'!X21,V21)</f>
        <v>0</v>
      </c>
    </row>
    <row r="22" spans="1:24" x14ac:dyDescent="0.2">
      <c r="B22" s="96"/>
      <c r="C22" s="96"/>
      <c r="D22" s="96"/>
      <c r="E22" s="96"/>
    </row>
  </sheetData>
  <mergeCells count="22">
    <mergeCell ref="B12:E12"/>
    <mergeCell ref="B13:E13"/>
    <mergeCell ref="A11:B11"/>
    <mergeCell ref="B22:E22"/>
    <mergeCell ref="B14:E14"/>
    <mergeCell ref="B15:E15"/>
    <mergeCell ref="B16:E16"/>
    <mergeCell ref="B17:E17"/>
    <mergeCell ref="B18:E18"/>
    <mergeCell ref="B19:E19"/>
    <mergeCell ref="B20:E20"/>
    <mergeCell ref="B21:E21"/>
    <mergeCell ref="F11:M11"/>
    <mergeCell ref="A9:B9"/>
    <mergeCell ref="A4:B4"/>
    <mergeCell ref="A5:B5"/>
    <mergeCell ref="A6:B6"/>
    <mergeCell ref="A7:B7"/>
    <mergeCell ref="A8:B8"/>
    <mergeCell ref="C4:D4"/>
    <mergeCell ref="F4:H4"/>
    <mergeCell ref="J4:L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4:X22"/>
  <sheetViews>
    <sheetView workbookViewId="0">
      <selection activeCell="F11" sqref="F11:X21"/>
    </sheetView>
  </sheetViews>
  <sheetFormatPr baseColWidth="10" defaultColWidth="10.7109375" defaultRowHeight="12.75" x14ac:dyDescent="0.2"/>
  <cols>
    <col min="1" max="1" width="3.7109375" customWidth="1"/>
    <col min="2" max="2" width="17.28515625" customWidth="1"/>
    <col min="3" max="3" width="1.7109375" customWidth="1"/>
    <col min="4" max="4" width="20.28515625" customWidth="1"/>
    <col min="6" max="6" width="4" bestFit="1" customWidth="1"/>
    <col min="7" max="7" width="1.5703125" bestFit="1" customWidth="1"/>
    <col min="8" max="8" width="4" bestFit="1" customWidth="1"/>
    <col min="9" max="9" width="3.28515625" customWidth="1"/>
    <col min="10" max="10" width="4.85546875" customWidth="1"/>
    <col min="11" max="11" width="1.5703125" bestFit="1" customWidth="1"/>
    <col min="12" max="12" width="4.85546875" customWidth="1"/>
    <col min="13" max="13" width="2.85546875" customWidth="1"/>
    <col min="14" max="14" width="1.7109375" customWidth="1"/>
  </cols>
  <sheetData>
    <row r="4" spans="1:24" ht="15.75" x14ac:dyDescent="0.25">
      <c r="A4" s="95" t="s">
        <v>15</v>
      </c>
      <c r="B4" s="95"/>
      <c r="C4" s="91">
        <f>'10er'!$C$70+7</f>
        <v>44316</v>
      </c>
      <c r="D4" s="91"/>
      <c r="F4" s="89" t="s">
        <v>58</v>
      </c>
      <c r="G4" s="89"/>
      <c r="H4" s="89"/>
      <c r="J4" s="89" t="s">
        <v>61</v>
      </c>
      <c r="K4" s="89"/>
      <c r="L4" s="89"/>
    </row>
    <row r="5" spans="1:24" ht="15.75" x14ac:dyDescent="0.25">
      <c r="A5" s="92" t="str">
        <f>'10er'!$B78</f>
        <v>ESV RASSACH</v>
      </c>
      <c r="B5" s="92"/>
      <c r="C5" s="2" t="s">
        <v>0</v>
      </c>
      <c r="D5" s="3" t="str">
        <f>'10er'!$D78</f>
        <v>DSC FELLNER</v>
      </c>
      <c r="F5">
        <v>0</v>
      </c>
      <c r="G5" t="s">
        <v>57</v>
      </c>
      <c r="H5">
        <v>0</v>
      </c>
      <c r="J5">
        <v>0</v>
      </c>
      <c r="K5" t="s">
        <v>57</v>
      </c>
      <c r="L5">
        <v>0</v>
      </c>
    </row>
    <row r="6" spans="1:24" ht="15.75" x14ac:dyDescent="0.25">
      <c r="A6" s="92" t="str">
        <f>'10er'!$B79</f>
        <v>ESV LANNACH I</v>
      </c>
      <c r="B6" s="92"/>
      <c r="C6" s="2" t="s">
        <v>0</v>
      </c>
      <c r="D6" s="66" t="str">
        <f>'10er'!$D79</f>
        <v>ESV SCHLIEB</v>
      </c>
      <c r="F6">
        <v>0</v>
      </c>
      <c r="G6" t="s">
        <v>57</v>
      </c>
      <c r="H6">
        <v>0</v>
      </c>
      <c r="J6">
        <v>0</v>
      </c>
      <c r="K6" t="s">
        <v>57</v>
      </c>
      <c r="L6">
        <v>0</v>
      </c>
    </row>
    <row r="7" spans="1:24" ht="15.75" x14ac:dyDescent="0.25">
      <c r="A7" s="92" t="str">
        <f>'10er'!$B80</f>
        <v>ESV WIESELSDORF I</v>
      </c>
      <c r="B7" s="92"/>
      <c r="C7" s="2" t="s">
        <v>0</v>
      </c>
      <c r="D7" s="66" t="str">
        <f>'10er'!$D80</f>
        <v>ESV STAINZTAL</v>
      </c>
      <c r="F7">
        <v>0</v>
      </c>
      <c r="G7" t="s">
        <v>57</v>
      </c>
      <c r="H7">
        <v>0</v>
      </c>
      <c r="J7">
        <v>0</v>
      </c>
      <c r="K7" t="s">
        <v>57</v>
      </c>
      <c r="L7">
        <v>0</v>
      </c>
    </row>
    <row r="8" spans="1:24" ht="15.75" x14ac:dyDescent="0.25">
      <c r="A8" s="92" t="str">
        <f>'10er'!$B81</f>
        <v>ESV ST.JOSEF I</v>
      </c>
      <c r="B8" s="92"/>
      <c r="C8" s="2" t="s">
        <v>0</v>
      </c>
      <c r="D8" s="66" t="str">
        <f>'10er'!$D81</f>
        <v>SSV MARHOF</v>
      </c>
      <c r="F8">
        <v>0</v>
      </c>
      <c r="G8" t="s">
        <v>57</v>
      </c>
      <c r="H8">
        <v>0</v>
      </c>
      <c r="J8">
        <v>0</v>
      </c>
      <c r="K8" t="s">
        <v>57</v>
      </c>
      <c r="L8">
        <v>0</v>
      </c>
    </row>
    <row r="9" spans="1:24" ht="15.75" x14ac:dyDescent="0.25">
      <c r="A9" s="92" t="str">
        <f>'10er'!$B82</f>
        <v>ESV LANNACH II</v>
      </c>
      <c r="B9" s="92"/>
      <c r="C9" s="2" t="s">
        <v>0</v>
      </c>
      <c r="D9" s="66" t="str">
        <f>'10er'!$D82</f>
        <v>DSC KAIJO</v>
      </c>
      <c r="F9">
        <v>0</v>
      </c>
      <c r="G9" t="s">
        <v>57</v>
      </c>
      <c r="H9">
        <v>0</v>
      </c>
      <c r="J9">
        <v>0</v>
      </c>
      <c r="K9" t="s">
        <v>57</v>
      </c>
      <c r="L9">
        <v>0</v>
      </c>
    </row>
    <row r="10" spans="1:24" ht="15.75" customHeight="1" x14ac:dyDescent="0.2"/>
    <row r="11" spans="1:24" x14ac:dyDescent="0.2">
      <c r="A11" s="94" t="str">
        <f>'R 1'!$A$11:$B$11</f>
        <v>Tabelle Gruppe</v>
      </c>
      <c r="B11" s="94"/>
      <c r="F11" s="90" t="s">
        <v>59</v>
      </c>
      <c r="G11" s="90"/>
      <c r="H11" s="90"/>
      <c r="I11" s="90"/>
      <c r="J11" s="90"/>
      <c r="K11" s="90"/>
      <c r="L11" s="90"/>
      <c r="M11" s="90"/>
      <c r="N11" s="70" t="s">
        <v>90</v>
      </c>
      <c r="O11" s="70"/>
      <c r="P11" s="70"/>
      <c r="Q11" s="70"/>
      <c r="R11" s="70"/>
      <c r="S11" s="70"/>
      <c r="T11" s="70"/>
      <c r="U11" s="70"/>
      <c r="V11" s="71" t="s">
        <v>91</v>
      </c>
      <c r="X11" s="69" t="s">
        <v>92</v>
      </c>
    </row>
    <row r="12" spans="1:24" ht="18" customHeight="1" x14ac:dyDescent="0.2">
      <c r="A12" s="7" t="s">
        <v>34</v>
      </c>
      <c r="B12" s="93" t="str">
        <f>'10er'!$L10</f>
        <v>ESV LANNACH I</v>
      </c>
      <c r="C12" s="93"/>
      <c r="D12" s="93"/>
      <c r="E12" s="93"/>
      <c r="F12" s="67">
        <f>VLOOKUP(B12,$A$5:$F$9,6,FALSE)</f>
        <v>0</v>
      </c>
      <c r="G12" s="76" t="e">
        <f>VLOOKUP(B12,$D$5:$H$9,5,FALSE)</f>
        <v>#N/A</v>
      </c>
      <c r="H12" s="75">
        <f>SUM(IF(ISNUMBER(F12),F12,G12),'R 13'!H12)</f>
        <v>0</v>
      </c>
      <c r="I12" s="67"/>
      <c r="J12" s="67">
        <f>VLOOKUP(B12,$A$5:$H$9,8,FALSE)</f>
        <v>0</v>
      </c>
      <c r="K12" s="76" t="e">
        <f>VLOOKUP(B12,$D$5:$H$9,3,FALSE)</f>
        <v>#N/A</v>
      </c>
      <c r="L12" s="75">
        <f>SUM(IF(ISNUMBER(J12),J12,K12),'R 13'!L12)</f>
        <v>0</v>
      </c>
      <c r="M12" s="60"/>
      <c r="N12">
        <f>VLOOKUP(B12,$A$5:$J$9,10,FALSE)</f>
        <v>0</v>
      </c>
      <c r="O12" s="68" t="e">
        <f>VLOOKUP(B12,$D$5:$L$9,9,FALSE)</f>
        <v>#N/A</v>
      </c>
      <c r="P12" s="69">
        <f>IF(ISNUMBER(N12),N12,O12)</f>
        <v>0</v>
      </c>
      <c r="R12">
        <f>VLOOKUP(B12,$A$5:$L$9,12,FALSE)</f>
        <v>0</v>
      </c>
      <c r="S12" s="68" t="e">
        <f>VLOOKUP(B12,$D$5:$J$9,7,FALSE)</f>
        <v>#N/A</v>
      </c>
      <c r="T12" s="69">
        <f>(IF(ISNUMBER(R12),R12,S12))</f>
        <v>0</v>
      </c>
      <c r="V12" s="69">
        <f>P12-T12</f>
        <v>0</v>
      </c>
      <c r="X12" s="75">
        <f>SUM('R 13'!X12,V12)</f>
        <v>0</v>
      </c>
    </row>
    <row r="13" spans="1:24" x14ac:dyDescent="0.2">
      <c r="A13" s="7" t="s">
        <v>38</v>
      </c>
      <c r="B13" s="93" t="str">
        <f>'10er'!$L11</f>
        <v>ESV RASSACH</v>
      </c>
      <c r="C13" s="93"/>
      <c r="D13" s="93"/>
      <c r="E13" s="93"/>
      <c r="F13" s="67">
        <f t="shared" ref="F13:F21" si="0">VLOOKUP(B13,$A$5:$F$9,6,FALSE)</f>
        <v>0</v>
      </c>
      <c r="G13" s="67" t="e">
        <f t="shared" ref="G13:G21" si="1">VLOOKUP(B13,$D$5:$H$9,5,FALSE)</f>
        <v>#N/A</v>
      </c>
      <c r="H13" s="75">
        <f>SUM(IF(ISNUMBER(F13),F13,G13),'R 13'!H13)</f>
        <v>0</v>
      </c>
      <c r="I13" s="67"/>
      <c r="J13" s="67">
        <f t="shared" ref="J13:J21" si="2">VLOOKUP(B13,$A$5:$H$9,8,FALSE)</f>
        <v>0</v>
      </c>
      <c r="K13" s="76" t="e">
        <f t="shared" ref="K13:K21" si="3">VLOOKUP(B13,$D$5:$H$9,3,FALSE)</f>
        <v>#N/A</v>
      </c>
      <c r="L13" s="75">
        <f>SUM(IF(ISNUMBER(J13),J13,K13),'R 13'!L13)</f>
        <v>0</v>
      </c>
      <c r="M13" s="60"/>
      <c r="N13">
        <f t="shared" ref="N13:N21" si="4">VLOOKUP(B13,$A$5:$J$9,10,FALSE)</f>
        <v>0</v>
      </c>
      <c r="O13" s="68" t="e">
        <f t="shared" ref="O13:O21" si="5">VLOOKUP(B13,$D$5:$L$9,9,FALSE)</f>
        <v>#N/A</v>
      </c>
      <c r="P13" s="69">
        <f t="shared" ref="P13:P21" si="6">IF(ISNUMBER(N13),N13,O13)</f>
        <v>0</v>
      </c>
      <c r="R13">
        <f t="shared" ref="R13:R21" si="7">VLOOKUP(B13,$A$5:$L$9,12,FALSE)</f>
        <v>0</v>
      </c>
      <c r="S13" s="68" t="e">
        <f t="shared" ref="S13:S21" si="8">VLOOKUP(B13,$D$5:$J$9,7,FALSE)</f>
        <v>#N/A</v>
      </c>
      <c r="T13" s="69">
        <f t="shared" ref="T13:T21" si="9">(IF(ISNUMBER(R13),R13,S13))</f>
        <v>0</v>
      </c>
      <c r="V13" s="69">
        <f t="shared" ref="V13:V21" si="10">P13-T13</f>
        <v>0</v>
      </c>
      <c r="X13" s="75">
        <f>SUM('R 13'!X13,V13)</f>
        <v>0</v>
      </c>
    </row>
    <row r="14" spans="1:24" x14ac:dyDescent="0.2">
      <c r="A14" s="7" t="s">
        <v>40</v>
      </c>
      <c r="B14" s="93" t="str">
        <f>'10er'!$L12</f>
        <v>DSC KAIJO</v>
      </c>
      <c r="C14" s="93"/>
      <c r="D14" s="93"/>
      <c r="E14" s="93"/>
      <c r="F14" s="67" t="e">
        <f t="shared" si="0"/>
        <v>#N/A</v>
      </c>
      <c r="G14" s="67">
        <f t="shared" si="1"/>
        <v>0</v>
      </c>
      <c r="H14" s="75">
        <f>SUM(IF(ISNUMBER(F14),F14,G14),'R 13'!H14)</f>
        <v>0</v>
      </c>
      <c r="I14" s="67"/>
      <c r="J14" s="67" t="e">
        <f t="shared" si="2"/>
        <v>#N/A</v>
      </c>
      <c r="K14" s="76">
        <f t="shared" si="3"/>
        <v>0</v>
      </c>
      <c r="L14" s="75">
        <f>SUM(IF(ISNUMBER(J14),J14,K14),'R 13'!L14)</f>
        <v>0</v>
      </c>
      <c r="M14" s="77"/>
      <c r="N14" t="e">
        <f t="shared" si="4"/>
        <v>#N/A</v>
      </c>
      <c r="O14" s="68">
        <f t="shared" si="5"/>
        <v>0</v>
      </c>
      <c r="P14" s="69">
        <f t="shared" si="6"/>
        <v>0</v>
      </c>
      <c r="R14" t="e">
        <f t="shared" si="7"/>
        <v>#N/A</v>
      </c>
      <c r="S14" s="68">
        <f t="shared" si="8"/>
        <v>0</v>
      </c>
      <c r="T14" s="69">
        <f t="shared" si="9"/>
        <v>0</v>
      </c>
      <c r="V14" s="69">
        <f t="shared" si="10"/>
        <v>0</v>
      </c>
      <c r="X14" s="75">
        <f>SUM('R 13'!X14,V14)</f>
        <v>0</v>
      </c>
    </row>
    <row r="15" spans="1:24" x14ac:dyDescent="0.2">
      <c r="A15" s="7" t="s">
        <v>42</v>
      </c>
      <c r="B15" s="93" t="str">
        <f>'10er'!$L13</f>
        <v>DSC FELLNER</v>
      </c>
      <c r="C15" s="93"/>
      <c r="D15" s="93"/>
      <c r="E15" s="93"/>
      <c r="F15" s="67" t="e">
        <f t="shared" si="0"/>
        <v>#N/A</v>
      </c>
      <c r="G15" s="67">
        <f t="shared" si="1"/>
        <v>0</v>
      </c>
      <c r="H15" s="75">
        <f>SUM(IF(ISNUMBER(F15),F15,G15),'R 13'!H15)</f>
        <v>0</v>
      </c>
      <c r="I15" s="67"/>
      <c r="J15" s="67" t="e">
        <f t="shared" si="2"/>
        <v>#N/A</v>
      </c>
      <c r="K15" s="76">
        <f t="shared" si="3"/>
        <v>0</v>
      </c>
      <c r="L15" s="75">
        <f>SUM(IF(ISNUMBER(J15),J15,K15),'R 13'!L15)</f>
        <v>0</v>
      </c>
      <c r="M15" s="77"/>
      <c r="N15" t="e">
        <f t="shared" si="4"/>
        <v>#N/A</v>
      </c>
      <c r="O15" s="68">
        <f t="shared" si="5"/>
        <v>0</v>
      </c>
      <c r="P15" s="69">
        <f t="shared" si="6"/>
        <v>0</v>
      </c>
      <c r="R15" t="e">
        <f t="shared" si="7"/>
        <v>#N/A</v>
      </c>
      <c r="S15" s="68">
        <f t="shared" si="8"/>
        <v>0</v>
      </c>
      <c r="T15" s="69">
        <f t="shared" si="9"/>
        <v>0</v>
      </c>
      <c r="V15" s="69">
        <f t="shared" si="10"/>
        <v>0</v>
      </c>
      <c r="X15" s="75">
        <f>SUM('R 13'!X15,V15)</f>
        <v>0</v>
      </c>
    </row>
    <row r="16" spans="1:24" x14ac:dyDescent="0.2">
      <c r="A16" s="7" t="s">
        <v>44</v>
      </c>
      <c r="B16" s="93" t="str">
        <f>'10er'!$L14</f>
        <v>ESV SCHLIEB</v>
      </c>
      <c r="C16" s="93"/>
      <c r="D16" s="93"/>
      <c r="E16" s="93"/>
      <c r="F16" s="67" t="e">
        <f t="shared" si="0"/>
        <v>#N/A</v>
      </c>
      <c r="G16" s="67">
        <f t="shared" si="1"/>
        <v>0</v>
      </c>
      <c r="H16" s="75">
        <f>SUM(IF(ISNUMBER(F16),F16,G16),'R 13'!H16)</f>
        <v>0</v>
      </c>
      <c r="I16" s="67"/>
      <c r="J16" s="67" t="e">
        <f t="shared" si="2"/>
        <v>#N/A</v>
      </c>
      <c r="K16" s="76">
        <f t="shared" si="3"/>
        <v>0</v>
      </c>
      <c r="L16" s="75">
        <f>SUM(IF(ISNUMBER(J16),J16,K16),'R 13'!L16)</f>
        <v>0</v>
      </c>
      <c r="M16" s="77"/>
      <c r="N16" t="e">
        <f t="shared" si="4"/>
        <v>#N/A</v>
      </c>
      <c r="O16" s="68">
        <f t="shared" si="5"/>
        <v>0</v>
      </c>
      <c r="P16" s="69">
        <f t="shared" si="6"/>
        <v>0</v>
      </c>
      <c r="R16" t="e">
        <f t="shared" si="7"/>
        <v>#N/A</v>
      </c>
      <c r="S16" s="68">
        <f t="shared" si="8"/>
        <v>0</v>
      </c>
      <c r="T16" s="69">
        <f t="shared" si="9"/>
        <v>0</v>
      </c>
      <c r="V16" s="69">
        <f t="shared" si="10"/>
        <v>0</v>
      </c>
      <c r="X16" s="75">
        <f>SUM('R 13'!X16,V16)</f>
        <v>0</v>
      </c>
    </row>
    <row r="17" spans="1:24" x14ac:dyDescent="0.2">
      <c r="A17" s="7" t="s">
        <v>46</v>
      </c>
      <c r="B17" s="93" t="str">
        <f>'10er'!$L15</f>
        <v>ESV STAINZTAL</v>
      </c>
      <c r="C17" s="93"/>
      <c r="D17" s="93"/>
      <c r="E17" s="93"/>
      <c r="F17" s="67" t="e">
        <f t="shared" si="0"/>
        <v>#N/A</v>
      </c>
      <c r="G17" s="67">
        <f t="shared" si="1"/>
        <v>0</v>
      </c>
      <c r="H17" s="75">
        <f>SUM(IF(ISNUMBER(F17),F17,G17),'R 13'!H17)</f>
        <v>0</v>
      </c>
      <c r="I17" s="67"/>
      <c r="J17" s="67" t="e">
        <f t="shared" si="2"/>
        <v>#N/A</v>
      </c>
      <c r="K17" s="76">
        <f t="shared" si="3"/>
        <v>0</v>
      </c>
      <c r="L17" s="75">
        <f>SUM(IF(ISNUMBER(J17),J17,K17),'R 13'!L17)</f>
        <v>0</v>
      </c>
      <c r="M17" s="77"/>
      <c r="N17" t="e">
        <f t="shared" si="4"/>
        <v>#N/A</v>
      </c>
      <c r="O17" s="68">
        <f t="shared" si="5"/>
        <v>0</v>
      </c>
      <c r="P17" s="69">
        <f t="shared" si="6"/>
        <v>0</v>
      </c>
      <c r="R17" t="e">
        <f t="shared" si="7"/>
        <v>#N/A</v>
      </c>
      <c r="S17" s="68">
        <f t="shared" si="8"/>
        <v>0</v>
      </c>
      <c r="T17" s="69">
        <f t="shared" si="9"/>
        <v>0</v>
      </c>
      <c r="V17" s="69">
        <f t="shared" si="10"/>
        <v>0</v>
      </c>
      <c r="X17" s="75">
        <f>SUM('R 13'!X17,V17)</f>
        <v>0</v>
      </c>
    </row>
    <row r="18" spans="1:24" x14ac:dyDescent="0.2">
      <c r="A18" s="7" t="s">
        <v>47</v>
      </c>
      <c r="B18" s="93" t="str">
        <f>'10er'!$L16</f>
        <v>SSV MARHOF</v>
      </c>
      <c r="C18" s="93"/>
      <c r="D18" s="93"/>
      <c r="E18" s="93"/>
      <c r="F18" s="67" t="e">
        <f t="shared" si="0"/>
        <v>#N/A</v>
      </c>
      <c r="G18" s="67">
        <f t="shared" si="1"/>
        <v>0</v>
      </c>
      <c r="H18" s="75">
        <f>SUM(IF(ISNUMBER(F18),F18,G18),'R 13'!H18)</f>
        <v>0</v>
      </c>
      <c r="I18" s="67"/>
      <c r="J18" s="67" t="e">
        <f t="shared" si="2"/>
        <v>#N/A</v>
      </c>
      <c r="K18" s="76">
        <f t="shared" si="3"/>
        <v>0</v>
      </c>
      <c r="L18" s="75">
        <f>SUM(IF(ISNUMBER(J18),J18,K18),'R 13'!L18)</f>
        <v>0</v>
      </c>
      <c r="M18" s="60"/>
      <c r="N18" t="e">
        <f t="shared" si="4"/>
        <v>#N/A</v>
      </c>
      <c r="O18" s="68">
        <f t="shared" si="5"/>
        <v>0</v>
      </c>
      <c r="P18" s="69">
        <f t="shared" si="6"/>
        <v>0</v>
      </c>
      <c r="R18" t="e">
        <f t="shared" si="7"/>
        <v>#N/A</v>
      </c>
      <c r="S18" s="68">
        <f t="shared" si="8"/>
        <v>0</v>
      </c>
      <c r="T18" s="69">
        <f t="shared" si="9"/>
        <v>0</v>
      </c>
      <c r="V18" s="69">
        <f t="shared" si="10"/>
        <v>0</v>
      </c>
      <c r="X18" s="75">
        <f>SUM('R 13'!X18,V18)</f>
        <v>0</v>
      </c>
    </row>
    <row r="19" spans="1:24" x14ac:dyDescent="0.2">
      <c r="A19" s="7" t="s">
        <v>41</v>
      </c>
      <c r="B19" s="93" t="str">
        <f>'10er'!$L17</f>
        <v>ESV ST.JOSEF I</v>
      </c>
      <c r="C19" s="93"/>
      <c r="D19" s="93"/>
      <c r="E19" s="93"/>
      <c r="F19" s="67">
        <f t="shared" si="0"/>
        <v>0</v>
      </c>
      <c r="G19" s="67" t="e">
        <f t="shared" si="1"/>
        <v>#N/A</v>
      </c>
      <c r="H19" s="75">
        <f>SUM(IF(ISNUMBER(F19),F19,G19),'R 13'!H19)</f>
        <v>0</v>
      </c>
      <c r="I19" s="67"/>
      <c r="J19" s="67">
        <f t="shared" si="2"/>
        <v>0</v>
      </c>
      <c r="K19" s="76" t="e">
        <f t="shared" si="3"/>
        <v>#N/A</v>
      </c>
      <c r="L19" s="75">
        <f>SUM(IF(ISNUMBER(J19),J19,K19),'R 13'!L19)</f>
        <v>0</v>
      </c>
      <c r="M19" s="60"/>
      <c r="N19">
        <f t="shared" si="4"/>
        <v>0</v>
      </c>
      <c r="O19" s="68" t="e">
        <f t="shared" si="5"/>
        <v>#N/A</v>
      </c>
      <c r="P19" s="69">
        <f t="shared" si="6"/>
        <v>0</v>
      </c>
      <c r="R19">
        <f t="shared" si="7"/>
        <v>0</v>
      </c>
      <c r="S19" s="68" t="e">
        <f t="shared" si="8"/>
        <v>#N/A</v>
      </c>
      <c r="T19" s="69">
        <f t="shared" si="9"/>
        <v>0</v>
      </c>
      <c r="V19" s="69">
        <f t="shared" si="10"/>
        <v>0</v>
      </c>
      <c r="X19" s="75">
        <f>SUM('R 13'!X19,V19)</f>
        <v>0</v>
      </c>
    </row>
    <row r="20" spans="1:24" x14ac:dyDescent="0.2">
      <c r="A20" s="7" t="s">
        <v>36</v>
      </c>
      <c r="B20" s="93" t="str">
        <f>'10er'!$L18</f>
        <v>ESV WIESELSDORF I</v>
      </c>
      <c r="C20" s="93"/>
      <c r="D20" s="93"/>
      <c r="E20" s="93"/>
      <c r="F20" s="67">
        <f t="shared" si="0"/>
        <v>0</v>
      </c>
      <c r="G20" s="67" t="e">
        <f t="shared" si="1"/>
        <v>#N/A</v>
      </c>
      <c r="H20" s="75">
        <f>SUM(IF(ISNUMBER(F20),F20,G20),'R 13'!H20)</f>
        <v>0</v>
      </c>
      <c r="I20" s="67"/>
      <c r="J20" s="67">
        <f t="shared" si="2"/>
        <v>0</v>
      </c>
      <c r="K20" s="76" t="e">
        <f t="shared" si="3"/>
        <v>#N/A</v>
      </c>
      <c r="L20" s="75">
        <f>SUM(IF(ISNUMBER(J20),J20,K20),'R 13'!L20)</f>
        <v>0</v>
      </c>
      <c r="M20" s="60"/>
      <c r="N20">
        <f t="shared" si="4"/>
        <v>0</v>
      </c>
      <c r="O20" s="68" t="e">
        <f t="shared" si="5"/>
        <v>#N/A</v>
      </c>
      <c r="P20" s="69">
        <f t="shared" si="6"/>
        <v>0</v>
      </c>
      <c r="R20">
        <f t="shared" si="7"/>
        <v>0</v>
      </c>
      <c r="S20" s="68" t="e">
        <f t="shared" si="8"/>
        <v>#N/A</v>
      </c>
      <c r="T20" s="69">
        <f t="shared" si="9"/>
        <v>0</v>
      </c>
      <c r="V20" s="69">
        <f t="shared" si="10"/>
        <v>0</v>
      </c>
      <c r="X20" s="75">
        <f>SUM('R 13'!X20,V20)</f>
        <v>0</v>
      </c>
    </row>
    <row r="21" spans="1:24" x14ac:dyDescent="0.2">
      <c r="A21" s="7" t="s">
        <v>43</v>
      </c>
      <c r="B21" s="93" t="str">
        <f>'10er'!$L19</f>
        <v>ESV LANNACH II</v>
      </c>
      <c r="C21" s="93"/>
      <c r="D21" s="93"/>
      <c r="E21" s="93"/>
      <c r="F21" s="67">
        <f t="shared" si="0"/>
        <v>0</v>
      </c>
      <c r="G21" s="67" t="e">
        <f t="shared" si="1"/>
        <v>#N/A</v>
      </c>
      <c r="H21" s="75">
        <f>SUM(IF(ISNUMBER(F21),F21,G21),'R 13'!H21)</f>
        <v>0</v>
      </c>
      <c r="I21" s="67"/>
      <c r="J21" s="67">
        <f t="shared" si="2"/>
        <v>0</v>
      </c>
      <c r="K21" s="76" t="e">
        <f t="shared" si="3"/>
        <v>#N/A</v>
      </c>
      <c r="L21" s="75">
        <f>SUM(IF(ISNUMBER(J21),J21,K21),'R 13'!L21)</f>
        <v>0</v>
      </c>
      <c r="M21" s="60"/>
      <c r="N21">
        <f t="shared" si="4"/>
        <v>0</v>
      </c>
      <c r="O21" s="68" t="e">
        <f t="shared" si="5"/>
        <v>#N/A</v>
      </c>
      <c r="P21" s="69">
        <f t="shared" si="6"/>
        <v>0</v>
      </c>
      <c r="R21">
        <f t="shared" si="7"/>
        <v>0</v>
      </c>
      <c r="S21" s="68" t="e">
        <f t="shared" si="8"/>
        <v>#N/A</v>
      </c>
      <c r="T21" s="69">
        <f t="shared" si="9"/>
        <v>0</v>
      </c>
      <c r="V21" s="69">
        <f t="shared" si="10"/>
        <v>0</v>
      </c>
      <c r="X21" s="75">
        <f>SUM('R 13'!X21,V21)</f>
        <v>0</v>
      </c>
    </row>
    <row r="22" spans="1:24" x14ac:dyDescent="0.2">
      <c r="B22" s="96"/>
      <c r="C22" s="96"/>
      <c r="D22" s="96"/>
      <c r="E22" s="96"/>
    </row>
  </sheetData>
  <mergeCells count="22">
    <mergeCell ref="F11:M11"/>
    <mergeCell ref="C4:D4"/>
    <mergeCell ref="B12:E12"/>
    <mergeCell ref="A11:B11"/>
    <mergeCell ref="F4:H4"/>
    <mergeCell ref="J4:L4"/>
    <mergeCell ref="A8:B8"/>
    <mergeCell ref="A9:B9"/>
    <mergeCell ref="A4:B4"/>
    <mergeCell ref="A5:B5"/>
    <mergeCell ref="A6:B6"/>
    <mergeCell ref="A7:B7"/>
    <mergeCell ref="B22:E2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4:X22"/>
  <sheetViews>
    <sheetView workbookViewId="0">
      <selection activeCell="F11" sqref="F11:X21"/>
    </sheetView>
  </sheetViews>
  <sheetFormatPr baseColWidth="10" defaultColWidth="10.7109375" defaultRowHeight="12.75" x14ac:dyDescent="0.2"/>
  <cols>
    <col min="1" max="1" width="3.7109375" customWidth="1"/>
    <col min="2" max="2" width="17.28515625" customWidth="1"/>
    <col min="3" max="3" width="1.7109375" customWidth="1"/>
    <col min="4" max="4" width="20.28515625" customWidth="1"/>
    <col min="6" max="6" width="4" bestFit="1" customWidth="1"/>
    <col min="7" max="7" width="1.5703125" bestFit="1" customWidth="1"/>
    <col min="8" max="8" width="4" bestFit="1" customWidth="1"/>
    <col min="9" max="9" width="3.28515625" customWidth="1"/>
    <col min="10" max="10" width="4.85546875" customWidth="1"/>
    <col min="11" max="11" width="1.5703125" bestFit="1" customWidth="1"/>
    <col min="12" max="12" width="4.85546875" customWidth="1"/>
    <col min="13" max="13" width="2.85546875" customWidth="1"/>
    <col min="14" max="14" width="1.7109375" customWidth="1"/>
  </cols>
  <sheetData>
    <row r="4" spans="1:24" ht="15.75" x14ac:dyDescent="0.25">
      <c r="A4" s="95" t="s">
        <v>16</v>
      </c>
      <c r="B4" s="95"/>
      <c r="C4" s="91">
        <f>'10er'!$C$77+7</f>
        <v>44323</v>
      </c>
      <c r="D4" s="91"/>
      <c r="F4" s="89" t="s">
        <v>58</v>
      </c>
      <c r="G4" s="89"/>
      <c r="H4" s="89"/>
      <c r="J4" s="89" t="s">
        <v>61</v>
      </c>
      <c r="K4" s="89"/>
      <c r="L4" s="89"/>
    </row>
    <row r="5" spans="1:24" ht="15.75" x14ac:dyDescent="0.25">
      <c r="A5" s="92" t="str">
        <f>'10er'!$F50</f>
        <v>ESV STAINZTAL</v>
      </c>
      <c r="B5" s="92"/>
      <c r="C5" s="2" t="s">
        <v>0</v>
      </c>
      <c r="D5" s="3" t="str">
        <f>'10er'!$H50</f>
        <v>ESV LANNACH I</v>
      </c>
      <c r="F5">
        <v>0</v>
      </c>
      <c r="G5" t="s">
        <v>57</v>
      </c>
      <c r="H5">
        <v>0</v>
      </c>
      <c r="J5">
        <v>0</v>
      </c>
      <c r="K5" t="s">
        <v>57</v>
      </c>
      <c r="L5">
        <v>0</v>
      </c>
    </row>
    <row r="6" spans="1:24" ht="15.75" x14ac:dyDescent="0.25">
      <c r="A6" s="92" t="str">
        <f>'10er'!$F51</f>
        <v>SSV MARHOF</v>
      </c>
      <c r="B6" s="92"/>
      <c r="C6" s="2" t="s">
        <v>0</v>
      </c>
      <c r="D6" s="66" t="str">
        <f>'10er'!$H51</f>
        <v>ESV WIESELSDORF I</v>
      </c>
      <c r="F6">
        <v>0</v>
      </c>
      <c r="G6" t="s">
        <v>57</v>
      </c>
      <c r="H6">
        <v>0</v>
      </c>
      <c r="J6">
        <v>0</v>
      </c>
      <c r="K6" t="s">
        <v>57</v>
      </c>
      <c r="L6">
        <v>0</v>
      </c>
    </row>
    <row r="7" spans="1:24" ht="15.75" x14ac:dyDescent="0.25">
      <c r="A7" s="92" t="str">
        <f>'10er'!$F52</f>
        <v>ESV ST.JOSEF I</v>
      </c>
      <c r="B7" s="92"/>
      <c r="C7" s="2" t="s">
        <v>0</v>
      </c>
      <c r="D7" s="66" t="str">
        <f>'10er'!$H52</f>
        <v>ESV LANNACH II</v>
      </c>
      <c r="F7">
        <v>0</v>
      </c>
      <c r="G7" t="s">
        <v>57</v>
      </c>
      <c r="H7">
        <v>0</v>
      </c>
      <c r="J7">
        <v>0</v>
      </c>
      <c r="K7" t="s">
        <v>57</v>
      </c>
      <c r="L7">
        <v>0</v>
      </c>
    </row>
    <row r="8" spans="1:24" ht="15.75" x14ac:dyDescent="0.25">
      <c r="A8" s="92" t="str">
        <f>'10er'!$F53</f>
        <v>DSC FELLNER</v>
      </c>
      <c r="B8" s="92"/>
      <c r="C8" s="2" t="s">
        <v>0</v>
      </c>
      <c r="D8" s="66" t="str">
        <f>'10er'!$H53</f>
        <v>DSC KAIJO</v>
      </c>
      <c r="F8">
        <v>0</v>
      </c>
      <c r="G8" t="s">
        <v>57</v>
      </c>
      <c r="H8">
        <v>0</v>
      </c>
      <c r="J8">
        <v>0</v>
      </c>
      <c r="K8" t="s">
        <v>57</v>
      </c>
      <c r="L8">
        <v>0</v>
      </c>
    </row>
    <row r="9" spans="1:24" ht="15.75" x14ac:dyDescent="0.25">
      <c r="A9" s="92" t="str">
        <f>'10er'!$F54</f>
        <v>ESV SCHLIEB</v>
      </c>
      <c r="B9" s="92"/>
      <c r="C9" s="2" t="s">
        <v>0</v>
      </c>
      <c r="D9" s="66" t="str">
        <f>'10er'!$H54</f>
        <v>ESV RASSACH</v>
      </c>
      <c r="F9">
        <v>0</v>
      </c>
      <c r="G9" t="s">
        <v>57</v>
      </c>
      <c r="H9">
        <v>0</v>
      </c>
      <c r="J9">
        <v>0</v>
      </c>
      <c r="K9" t="s">
        <v>57</v>
      </c>
      <c r="L9">
        <v>0</v>
      </c>
    </row>
    <row r="10" spans="1:24" ht="15.75" customHeight="1" x14ac:dyDescent="0.2"/>
    <row r="11" spans="1:24" x14ac:dyDescent="0.2">
      <c r="A11" s="94" t="str">
        <f>'R 1'!$A$11:$B$11</f>
        <v>Tabelle Gruppe</v>
      </c>
      <c r="B11" s="94"/>
      <c r="F11" s="90" t="s">
        <v>59</v>
      </c>
      <c r="G11" s="90"/>
      <c r="H11" s="90"/>
      <c r="I11" s="90"/>
      <c r="J11" s="90"/>
      <c r="K11" s="90"/>
      <c r="L11" s="90"/>
      <c r="M11" s="90"/>
      <c r="N11" s="70" t="s">
        <v>90</v>
      </c>
      <c r="O11" s="70"/>
      <c r="P11" s="70"/>
      <c r="Q11" s="70"/>
      <c r="R11" s="70"/>
      <c r="S11" s="70"/>
      <c r="T11" s="70"/>
      <c r="U11" s="70"/>
      <c r="V11" s="71" t="s">
        <v>91</v>
      </c>
      <c r="X11" s="69" t="s">
        <v>92</v>
      </c>
    </row>
    <row r="12" spans="1:24" ht="18" customHeight="1" x14ac:dyDescent="0.2">
      <c r="A12" s="7" t="s">
        <v>34</v>
      </c>
      <c r="B12" s="93" t="str">
        <f>'10er'!$L10</f>
        <v>ESV LANNACH I</v>
      </c>
      <c r="C12" s="93"/>
      <c r="D12" s="93"/>
      <c r="E12" s="93"/>
      <c r="F12" s="67" t="e">
        <f>VLOOKUP(B12,$A$5:$F$9,6,FALSE)</f>
        <v>#N/A</v>
      </c>
      <c r="G12" s="76">
        <f>VLOOKUP(B12,$D$5:$H$9,5,FALSE)</f>
        <v>0</v>
      </c>
      <c r="H12" s="75">
        <f>SUM(IF(ISNUMBER(F12),F12,G12),'R 14'!H12)</f>
        <v>0</v>
      </c>
      <c r="I12" s="67"/>
      <c r="J12" s="67" t="e">
        <f>VLOOKUP(B12,$A$5:$H$9,8,FALSE)</f>
        <v>#N/A</v>
      </c>
      <c r="K12" s="76">
        <f>VLOOKUP(B12,$D$5:$H$9,3,FALSE)</f>
        <v>0</v>
      </c>
      <c r="L12" s="75">
        <f>SUM(IF(ISNUMBER(J12),J12,K12),'R 14'!L12)</f>
        <v>0</v>
      </c>
      <c r="M12" s="60"/>
      <c r="N12" t="e">
        <f>VLOOKUP(B12,$A$5:$J$9,10,FALSE)</f>
        <v>#N/A</v>
      </c>
      <c r="O12" s="68">
        <f>VLOOKUP(B12,$D$5:$L$9,9,FALSE)</f>
        <v>0</v>
      </c>
      <c r="P12" s="69">
        <f>IF(ISNUMBER(N12),N12,O12)</f>
        <v>0</v>
      </c>
      <c r="R12" t="e">
        <f>VLOOKUP(B12,$A$5:$L$9,12,FALSE)</f>
        <v>#N/A</v>
      </c>
      <c r="S12" s="68">
        <f>VLOOKUP(B12,$D$5:$J$9,7,FALSE)</f>
        <v>0</v>
      </c>
      <c r="T12" s="69">
        <f>(IF(ISNUMBER(R12),R12,S12))</f>
        <v>0</v>
      </c>
      <c r="V12" s="69">
        <f>P12-T12</f>
        <v>0</v>
      </c>
      <c r="X12" s="75">
        <f>SUM('R 14'!X12,V12)</f>
        <v>0</v>
      </c>
    </row>
    <row r="13" spans="1:24" x14ac:dyDescent="0.2">
      <c r="A13" s="7" t="s">
        <v>38</v>
      </c>
      <c r="B13" s="93" t="str">
        <f>'10er'!$L11</f>
        <v>ESV RASSACH</v>
      </c>
      <c r="C13" s="93"/>
      <c r="D13" s="93"/>
      <c r="E13" s="93"/>
      <c r="F13" s="67" t="e">
        <f t="shared" ref="F13:F21" si="0">VLOOKUP(B13,$A$5:$F$9,6,FALSE)</f>
        <v>#N/A</v>
      </c>
      <c r="G13" s="67">
        <f t="shared" ref="G13:G21" si="1">VLOOKUP(B13,$D$5:$H$9,5,FALSE)</f>
        <v>0</v>
      </c>
      <c r="H13" s="75">
        <f>SUM(IF(ISNUMBER(F13),F13,G13),'R 14'!H13)</f>
        <v>0</v>
      </c>
      <c r="I13" s="67"/>
      <c r="J13" s="67" t="e">
        <f t="shared" ref="J13:J21" si="2">VLOOKUP(B13,$A$5:$H$9,8,FALSE)</f>
        <v>#N/A</v>
      </c>
      <c r="K13" s="76">
        <f t="shared" ref="K13:K21" si="3">VLOOKUP(B13,$D$5:$H$9,3,FALSE)</f>
        <v>0</v>
      </c>
      <c r="L13" s="75">
        <f>SUM(IF(ISNUMBER(J13),J13,K13),'R 14'!L13)</f>
        <v>0</v>
      </c>
      <c r="M13" s="60"/>
      <c r="N13" t="e">
        <f t="shared" ref="N13:N21" si="4">VLOOKUP(B13,$A$5:$J$9,10,FALSE)</f>
        <v>#N/A</v>
      </c>
      <c r="O13" s="68">
        <f t="shared" ref="O13:O21" si="5">VLOOKUP(B13,$D$5:$L$9,9,FALSE)</f>
        <v>0</v>
      </c>
      <c r="P13" s="69">
        <f t="shared" ref="P13:P21" si="6">IF(ISNUMBER(N13),N13,O13)</f>
        <v>0</v>
      </c>
      <c r="R13" t="e">
        <f t="shared" ref="R13:R21" si="7">VLOOKUP(B13,$A$5:$L$9,12,FALSE)</f>
        <v>#N/A</v>
      </c>
      <c r="S13" s="68">
        <f t="shared" ref="S13:S21" si="8">VLOOKUP(B13,$D$5:$J$9,7,FALSE)</f>
        <v>0</v>
      </c>
      <c r="T13" s="69">
        <f t="shared" ref="T13:T21" si="9">(IF(ISNUMBER(R13),R13,S13))</f>
        <v>0</v>
      </c>
      <c r="V13" s="69">
        <f t="shared" ref="V13:V21" si="10">P13-T13</f>
        <v>0</v>
      </c>
      <c r="X13" s="75">
        <f>SUM('R 14'!X13,V13)</f>
        <v>0</v>
      </c>
    </row>
    <row r="14" spans="1:24" x14ac:dyDescent="0.2">
      <c r="A14" s="7" t="s">
        <v>40</v>
      </c>
      <c r="B14" s="93" t="str">
        <f>'10er'!$L12</f>
        <v>DSC KAIJO</v>
      </c>
      <c r="C14" s="93"/>
      <c r="D14" s="93"/>
      <c r="E14" s="93"/>
      <c r="F14" s="67" t="e">
        <f t="shared" si="0"/>
        <v>#N/A</v>
      </c>
      <c r="G14" s="67">
        <f t="shared" si="1"/>
        <v>0</v>
      </c>
      <c r="H14" s="75">
        <f>SUM(IF(ISNUMBER(F14),F14,G14),'R 14'!H14)</f>
        <v>0</v>
      </c>
      <c r="I14" s="67"/>
      <c r="J14" s="67" t="e">
        <f t="shared" si="2"/>
        <v>#N/A</v>
      </c>
      <c r="K14" s="76">
        <f t="shared" si="3"/>
        <v>0</v>
      </c>
      <c r="L14" s="75">
        <f>SUM(IF(ISNUMBER(J14),J14,K14),'R 14'!L14)</f>
        <v>0</v>
      </c>
      <c r="M14" s="77"/>
      <c r="N14" t="e">
        <f t="shared" si="4"/>
        <v>#N/A</v>
      </c>
      <c r="O14" s="68">
        <f t="shared" si="5"/>
        <v>0</v>
      </c>
      <c r="P14" s="69">
        <f t="shared" si="6"/>
        <v>0</v>
      </c>
      <c r="R14" t="e">
        <f t="shared" si="7"/>
        <v>#N/A</v>
      </c>
      <c r="S14" s="68">
        <f t="shared" si="8"/>
        <v>0</v>
      </c>
      <c r="T14" s="69">
        <f t="shared" si="9"/>
        <v>0</v>
      </c>
      <c r="V14" s="69">
        <f t="shared" si="10"/>
        <v>0</v>
      </c>
      <c r="X14" s="75">
        <f>SUM('R 14'!X14,V14)</f>
        <v>0</v>
      </c>
    </row>
    <row r="15" spans="1:24" x14ac:dyDescent="0.2">
      <c r="A15" s="7" t="s">
        <v>42</v>
      </c>
      <c r="B15" s="93" t="str">
        <f>'10er'!$L13</f>
        <v>DSC FELLNER</v>
      </c>
      <c r="C15" s="93"/>
      <c r="D15" s="93"/>
      <c r="E15" s="93"/>
      <c r="F15" s="67">
        <f t="shared" si="0"/>
        <v>0</v>
      </c>
      <c r="G15" s="67" t="e">
        <f t="shared" si="1"/>
        <v>#N/A</v>
      </c>
      <c r="H15" s="75">
        <f>SUM(IF(ISNUMBER(F15),F15,G15),'R 14'!H15)</f>
        <v>0</v>
      </c>
      <c r="I15" s="67"/>
      <c r="J15" s="67">
        <f t="shared" si="2"/>
        <v>0</v>
      </c>
      <c r="K15" s="76" t="e">
        <f t="shared" si="3"/>
        <v>#N/A</v>
      </c>
      <c r="L15" s="75">
        <f>SUM(IF(ISNUMBER(J15),J15,K15),'R 14'!L15)</f>
        <v>0</v>
      </c>
      <c r="M15" s="77"/>
      <c r="N15">
        <f t="shared" si="4"/>
        <v>0</v>
      </c>
      <c r="O15" s="68" t="e">
        <f t="shared" si="5"/>
        <v>#N/A</v>
      </c>
      <c r="P15" s="69">
        <f t="shared" si="6"/>
        <v>0</v>
      </c>
      <c r="R15">
        <f t="shared" si="7"/>
        <v>0</v>
      </c>
      <c r="S15" s="68" t="e">
        <f t="shared" si="8"/>
        <v>#N/A</v>
      </c>
      <c r="T15" s="69">
        <f t="shared" si="9"/>
        <v>0</v>
      </c>
      <c r="V15" s="69">
        <f t="shared" si="10"/>
        <v>0</v>
      </c>
      <c r="X15" s="75">
        <f>SUM('R 14'!X15,V15)</f>
        <v>0</v>
      </c>
    </row>
    <row r="16" spans="1:24" x14ac:dyDescent="0.2">
      <c r="A16" s="7" t="s">
        <v>44</v>
      </c>
      <c r="B16" s="93" t="str">
        <f>'10er'!$L14</f>
        <v>ESV SCHLIEB</v>
      </c>
      <c r="C16" s="93"/>
      <c r="D16" s="93"/>
      <c r="E16" s="93"/>
      <c r="F16" s="67">
        <f t="shared" si="0"/>
        <v>0</v>
      </c>
      <c r="G16" s="67" t="e">
        <f t="shared" si="1"/>
        <v>#N/A</v>
      </c>
      <c r="H16" s="75">
        <f>SUM(IF(ISNUMBER(F16),F16,G16),'R 14'!H16)</f>
        <v>0</v>
      </c>
      <c r="I16" s="67"/>
      <c r="J16" s="67">
        <f t="shared" si="2"/>
        <v>0</v>
      </c>
      <c r="K16" s="76" t="e">
        <f t="shared" si="3"/>
        <v>#N/A</v>
      </c>
      <c r="L16" s="75">
        <f>SUM(IF(ISNUMBER(J16),J16,K16),'R 14'!L16)</f>
        <v>0</v>
      </c>
      <c r="M16" s="77"/>
      <c r="N16">
        <f t="shared" si="4"/>
        <v>0</v>
      </c>
      <c r="O16" s="68" t="e">
        <f t="shared" si="5"/>
        <v>#N/A</v>
      </c>
      <c r="P16" s="69">
        <f t="shared" si="6"/>
        <v>0</v>
      </c>
      <c r="R16">
        <f t="shared" si="7"/>
        <v>0</v>
      </c>
      <c r="S16" s="68" t="e">
        <f t="shared" si="8"/>
        <v>#N/A</v>
      </c>
      <c r="T16" s="69">
        <f t="shared" si="9"/>
        <v>0</v>
      </c>
      <c r="V16" s="69">
        <f t="shared" si="10"/>
        <v>0</v>
      </c>
      <c r="X16" s="75">
        <f>SUM('R 14'!X16,V16)</f>
        <v>0</v>
      </c>
    </row>
    <row r="17" spans="1:24" x14ac:dyDescent="0.2">
      <c r="A17" s="7" t="s">
        <v>46</v>
      </c>
      <c r="B17" s="93" t="str">
        <f>'10er'!$L15</f>
        <v>ESV STAINZTAL</v>
      </c>
      <c r="C17" s="93"/>
      <c r="D17" s="93"/>
      <c r="E17" s="93"/>
      <c r="F17" s="67">
        <f t="shared" si="0"/>
        <v>0</v>
      </c>
      <c r="G17" s="67" t="e">
        <f t="shared" si="1"/>
        <v>#N/A</v>
      </c>
      <c r="H17" s="75">
        <f>SUM(IF(ISNUMBER(F17),F17,G17),'R 14'!H17)</f>
        <v>0</v>
      </c>
      <c r="I17" s="67"/>
      <c r="J17" s="67">
        <f t="shared" si="2"/>
        <v>0</v>
      </c>
      <c r="K17" s="76" t="e">
        <f t="shared" si="3"/>
        <v>#N/A</v>
      </c>
      <c r="L17" s="75">
        <f>SUM(IF(ISNUMBER(J17),J17,K17),'R 14'!L17)</f>
        <v>0</v>
      </c>
      <c r="M17" s="77"/>
      <c r="N17">
        <f t="shared" si="4"/>
        <v>0</v>
      </c>
      <c r="O17" s="68" t="e">
        <f t="shared" si="5"/>
        <v>#N/A</v>
      </c>
      <c r="P17" s="69">
        <f t="shared" si="6"/>
        <v>0</v>
      </c>
      <c r="R17">
        <f t="shared" si="7"/>
        <v>0</v>
      </c>
      <c r="S17" s="68" t="e">
        <f t="shared" si="8"/>
        <v>#N/A</v>
      </c>
      <c r="T17" s="69">
        <f t="shared" si="9"/>
        <v>0</v>
      </c>
      <c r="V17" s="69">
        <f t="shared" si="10"/>
        <v>0</v>
      </c>
      <c r="X17" s="75">
        <f>SUM('R 14'!X17,V17)</f>
        <v>0</v>
      </c>
    </row>
    <row r="18" spans="1:24" x14ac:dyDescent="0.2">
      <c r="A18" s="7" t="s">
        <v>47</v>
      </c>
      <c r="B18" s="93" t="str">
        <f>'10er'!$L16</f>
        <v>SSV MARHOF</v>
      </c>
      <c r="C18" s="93"/>
      <c r="D18" s="93"/>
      <c r="E18" s="93"/>
      <c r="F18" s="67">
        <f t="shared" si="0"/>
        <v>0</v>
      </c>
      <c r="G18" s="67" t="e">
        <f t="shared" si="1"/>
        <v>#N/A</v>
      </c>
      <c r="H18" s="75">
        <f>SUM(IF(ISNUMBER(F18),F18,G18),'R 14'!H18)</f>
        <v>0</v>
      </c>
      <c r="I18" s="67"/>
      <c r="J18" s="67">
        <f t="shared" si="2"/>
        <v>0</v>
      </c>
      <c r="K18" s="76" t="e">
        <f t="shared" si="3"/>
        <v>#N/A</v>
      </c>
      <c r="L18" s="75">
        <f>SUM(IF(ISNUMBER(J18),J18,K18),'R 14'!L18)</f>
        <v>0</v>
      </c>
      <c r="M18" s="60"/>
      <c r="N18">
        <f t="shared" si="4"/>
        <v>0</v>
      </c>
      <c r="O18" s="68" t="e">
        <f t="shared" si="5"/>
        <v>#N/A</v>
      </c>
      <c r="P18" s="69">
        <f t="shared" si="6"/>
        <v>0</v>
      </c>
      <c r="R18">
        <f t="shared" si="7"/>
        <v>0</v>
      </c>
      <c r="S18" s="68" t="e">
        <f t="shared" si="8"/>
        <v>#N/A</v>
      </c>
      <c r="T18" s="69">
        <f t="shared" si="9"/>
        <v>0</v>
      </c>
      <c r="V18" s="69">
        <f t="shared" si="10"/>
        <v>0</v>
      </c>
      <c r="X18" s="75">
        <f>SUM('R 14'!X18,V18)</f>
        <v>0</v>
      </c>
    </row>
    <row r="19" spans="1:24" x14ac:dyDescent="0.2">
      <c r="A19" s="7" t="s">
        <v>41</v>
      </c>
      <c r="B19" s="93" t="str">
        <f>'10er'!$L17</f>
        <v>ESV ST.JOSEF I</v>
      </c>
      <c r="C19" s="93"/>
      <c r="D19" s="93"/>
      <c r="E19" s="93"/>
      <c r="F19" s="67">
        <f t="shared" si="0"/>
        <v>0</v>
      </c>
      <c r="G19" s="67" t="e">
        <f t="shared" si="1"/>
        <v>#N/A</v>
      </c>
      <c r="H19" s="75">
        <f>SUM(IF(ISNUMBER(F19),F19,G19),'R 14'!H19)</f>
        <v>0</v>
      </c>
      <c r="I19" s="67"/>
      <c r="J19" s="67">
        <f t="shared" si="2"/>
        <v>0</v>
      </c>
      <c r="K19" s="76" t="e">
        <f t="shared" si="3"/>
        <v>#N/A</v>
      </c>
      <c r="L19" s="75">
        <f>SUM(IF(ISNUMBER(J19),J19,K19),'R 14'!L19)</f>
        <v>0</v>
      </c>
      <c r="M19" s="60"/>
      <c r="N19">
        <f t="shared" si="4"/>
        <v>0</v>
      </c>
      <c r="O19" s="68" t="e">
        <f t="shared" si="5"/>
        <v>#N/A</v>
      </c>
      <c r="P19" s="69">
        <f t="shared" si="6"/>
        <v>0</v>
      </c>
      <c r="R19">
        <f t="shared" si="7"/>
        <v>0</v>
      </c>
      <c r="S19" s="68" t="e">
        <f t="shared" si="8"/>
        <v>#N/A</v>
      </c>
      <c r="T19" s="69">
        <f t="shared" si="9"/>
        <v>0</v>
      </c>
      <c r="V19" s="69">
        <f t="shared" si="10"/>
        <v>0</v>
      </c>
      <c r="X19" s="75">
        <f>SUM('R 14'!X19,V19)</f>
        <v>0</v>
      </c>
    </row>
    <row r="20" spans="1:24" x14ac:dyDescent="0.2">
      <c r="A20" s="7" t="s">
        <v>36</v>
      </c>
      <c r="B20" s="93" t="str">
        <f>'10er'!$L18</f>
        <v>ESV WIESELSDORF I</v>
      </c>
      <c r="C20" s="93"/>
      <c r="D20" s="93"/>
      <c r="E20" s="93"/>
      <c r="F20" s="67" t="e">
        <f t="shared" si="0"/>
        <v>#N/A</v>
      </c>
      <c r="G20" s="67">
        <f t="shared" si="1"/>
        <v>0</v>
      </c>
      <c r="H20" s="75">
        <f>SUM(IF(ISNUMBER(F20),F20,G20),'R 14'!H20)</f>
        <v>0</v>
      </c>
      <c r="I20" s="67"/>
      <c r="J20" s="67" t="e">
        <f t="shared" si="2"/>
        <v>#N/A</v>
      </c>
      <c r="K20" s="76">
        <f t="shared" si="3"/>
        <v>0</v>
      </c>
      <c r="L20" s="75">
        <f>SUM(IF(ISNUMBER(J20),J20,K20),'R 14'!L20)</f>
        <v>0</v>
      </c>
      <c r="M20" s="60"/>
      <c r="N20" t="e">
        <f t="shared" si="4"/>
        <v>#N/A</v>
      </c>
      <c r="O20" s="68">
        <f t="shared" si="5"/>
        <v>0</v>
      </c>
      <c r="P20" s="69">
        <f t="shared" si="6"/>
        <v>0</v>
      </c>
      <c r="R20" t="e">
        <f t="shared" si="7"/>
        <v>#N/A</v>
      </c>
      <c r="S20" s="68">
        <f t="shared" si="8"/>
        <v>0</v>
      </c>
      <c r="T20" s="69">
        <f t="shared" si="9"/>
        <v>0</v>
      </c>
      <c r="V20" s="69">
        <f t="shared" si="10"/>
        <v>0</v>
      </c>
      <c r="X20" s="75">
        <f>SUM('R 14'!X20,V20)</f>
        <v>0</v>
      </c>
    </row>
    <row r="21" spans="1:24" x14ac:dyDescent="0.2">
      <c r="A21" s="7" t="s">
        <v>43</v>
      </c>
      <c r="B21" s="93" t="str">
        <f>'10er'!$L19</f>
        <v>ESV LANNACH II</v>
      </c>
      <c r="C21" s="93"/>
      <c r="D21" s="93"/>
      <c r="E21" s="93"/>
      <c r="F21" s="67" t="e">
        <f t="shared" si="0"/>
        <v>#N/A</v>
      </c>
      <c r="G21" s="67">
        <f t="shared" si="1"/>
        <v>0</v>
      </c>
      <c r="H21" s="75">
        <f>SUM(IF(ISNUMBER(F21),F21,G21),'R 14'!H21)</f>
        <v>0</v>
      </c>
      <c r="I21" s="67"/>
      <c r="J21" s="67" t="e">
        <f t="shared" si="2"/>
        <v>#N/A</v>
      </c>
      <c r="K21" s="76">
        <f t="shared" si="3"/>
        <v>0</v>
      </c>
      <c r="L21" s="75">
        <f>SUM(IF(ISNUMBER(J21),J21,K21),'R 14'!L21)</f>
        <v>0</v>
      </c>
      <c r="M21" s="60"/>
      <c r="N21" t="e">
        <f t="shared" si="4"/>
        <v>#N/A</v>
      </c>
      <c r="O21" s="68">
        <f t="shared" si="5"/>
        <v>0</v>
      </c>
      <c r="P21" s="69">
        <f t="shared" si="6"/>
        <v>0</v>
      </c>
      <c r="R21" t="e">
        <f t="shared" si="7"/>
        <v>#N/A</v>
      </c>
      <c r="S21" s="68">
        <f t="shared" si="8"/>
        <v>0</v>
      </c>
      <c r="T21" s="69">
        <f t="shared" si="9"/>
        <v>0</v>
      </c>
      <c r="V21" s="69">
        <f t="shared" si="10"/>
        <v>0</v>
      </c>
      <c r="X21" s="75">
        <f>SUM('R 14'!X21,V21)</f>
        <v>0</v>
      </c>
    </row>
    <row r="22" spans="1:24" x14ac:dyDescent="0.2">
      <c r="B22" s="96"/>
      <c r="C22" s="96"/>
      <c r="D22" s="96"/>
      <c r="E22" s="96"/>
    </row>
  </sheetData>
  <mergeCells count="22">
    <mergeCell ref="F11:M11"/>
    <mergeCell ref="B22:E2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12:E12"/>
    <mergeCell ref="A11:B11"/>
    <mergeCell ref="F4:H4"/>
    <mergeCell ref="J4:L4"/>
    <mergeCell ref="A8:B8"/>
    <mergeCell ref="A9:B9"/>
    <mergeCell ref="A6:B6"/>
    <mergeCell ref="A7:B7"/>
    <mergeCell ref="A4:B4"/>
    <mergeCell ref="A5:B5"/>
    <mergeCell ref="C4:D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4:X22"/>
  <sheetViews>
    <sheetView workbookViewId="0">
      <selection activeCell="F11" sqref="F11:X21"/>
    </sheetView>
  </sheetViews>
  <sheetFormatPr baseColWidth="10" defaultColWidth="10.7109375" defaultRowHeight="12.75" x14ac:dyDescent="0.2"/>
  <cols>
    <col min="1" max="1" width="3.7109375" customWidth="1"/>
    <col min="2" max="2" width="17.28515625" customWidth="1"/>
    <col min="3" max="3" width="1.7109375" customWidth="1"/>
    <col min="4" max="4" width="20.28515625" customWidth="1"/>
    <col min="6" max="6" width="4" bestFit="1" customWidth="1"/>
    <col min="7" max="7" width="1.5703125" bestFit="1" customWidth="1"/>
    <col min="8" max="8" width="4" bestFit="1" customWidth="1"/>
    <col min="9" max="9" width="3.28515625" customWidth="1"/>
    <col min="10" max="10" width="4.85546875" customWidth="1"/>
    <col min="11" max="11" width="1.5703125" bestFit="1" customWidth="1"/>
    <col min="12" max="12" width="4.85546875" customWidth="1"/>
    <col min="13" max="13" width="2.85546875" customWidth="1"/>
    <col min="14" max="14" width="1.7109375" customWidth="1"/>
  </cols>
  <sheetData>
    <row r="4" spans="1:24" ht="15.75" x14ac:dyDescent="0.25">
      <c r="A4" s="95" t="s">
        <v>10</v>
      </c>
      <c r="B4" s="95"/>
      <c r="C4" s="91">
        <f>'10er'!$G$49+7</f>
        <v>44330</v>
      </c>
      <c r="D4" s="91"/>
      <c r="F4" s="89" t="s">
        <v>58</v>
      </c>
      <c r="G4" s="89"/>
      <c r="H4" s="89"/>
      <c r="J4" s="89" t="s">
        <v>61</v>
      </c>
      <c r="K4" s="89"/>
      <c r="L4" s="89"/>
    </row>
    <row r="5" spans="1:24" ht="15.75" x14ac:dyDescent="0.25">
      <c r="A5" s="92" t="str">
        <f>'10er'!$F57</f>
        <v>ESV WIESELSDORF I</v>
      </c>
      <c r="B5" s="92"/>
      <c r="C5" s="2" t="s">
        <v>0</v>
      </c>
      <c r="D5" s="3" t="str">
        <f>'10er'!$H57</f>
        <v>ESV ST.JOSEF I</v>
      </c>
      <c r="F5">
        <v>0</v>
      </c>
      <c r="G5" t="s">
        <v>57</v>
      </c>
      <c r="H5">
        <v>0</v>
      </c>
      <c r="J5">
        <v>0</v>
      </c>
      <c r="K5" t="s">
        <v>57</v>
      </c>
      <c r="L5">
        <v>0</v>
      </c>
    </row>
    <row r="6" spans="1:24" ht="15.75" x14ac:dyDescent="0.25">
      <c r="A6" s="92" t="str">
        <f>'10er'!$F58</f>
        <v>ESV LANNACH II</v>
      </c>
      <c r="B6" s="92"/>
      <c r="C6" s="2" t="s">
        <v>0</v>
      </c>
      <c r="D6" s="66" t="str">
        <f>'10er'!$H58</f>
        <v>DSC FELLNER</v>
      </c>
      <c r="F6">
        <v>0</v>
      </c>
      <c r="G6" t="s">
        <v>57</v>
      </c>
      <c r="H6">
        <v>0</v>
      </c>
      <c r="J6">
        <v>0</v>
      </c>
      <c r="K6" t="s">
        <v>57</v>
      </c>
      <c r="L6">
        <v>0</v>
      </c>
    </row>
    <row r="7" spans="1:24" ht="15.75" x14ac:dyDescent="0.25">
      <c r="A7" s="92" t="str">
        <f>'10er'!$F59</f>
        <v>DSC KAIJO</v>
      </c>
      <c r="B7" s="92"/>
      <c r="C7" s="2" t="s">
        <v>0</v>
      </c>
      <c r="D7" s="66" t="str">
        <f>'10er'!$H59</f>
        <v>ESV SCHLIEB</v>
      </c>
      <c r="F7">
        <v>0</v>
      </c>
      <c r="G7" t="s">
        <v>57</v>
      </c>
      <c r="H7">
        <v>0</v>
      </c>
      <c r="J7">
        <v>0</v>
      </c>
      <c r="K7" t="s">
        <v>57</v>
      </c>
      <c r="L7">
        <v>0</v>
      </c>
    </row>
    <row r="8" spans="1:24" ht="15.75" x14ac:dyDescent="0.25">
      <c r="A8" s="92" t="str">
        <f>'10er'!$F60</f>
        <v>ESV RASSACH</v>
      </c>
      <c r="B8" s="92"/>
      <c r="C8" s="2" t="s">
        <v>0</v>
      </c>
      <c r="D8" s="66" t="str">
        <f>'10er'!$H60</f>
        <v>ESV STAINZTAL</v>
      </c>
      <c r="F8">
        <v>0</v>
      </c>
      <c r="G8" t="s">
        <v>57</v>
      </c>
      <c r="H8">
        <v>0</v>
      </c>
      <c r="J8">
        <v>0</v>
      </c>
      <c r="K8" t="s">
        <v>57</v>
      </c>
      <c r="L8">
        <v>0</v>
      </c>
    </row>
    <row r="9" spans="1:24" ht="15.75" x14ac:dyDescent="0.25">
      <c r="A9" s="92" t="str">
        <f>'10er'!$F61</f>
        <v>ESV LANNACH I</v>
      </c>
      <c r="B9" s="92"/>
      <c r="C9" s="2" t="s">
        <v>0</v>
      </c>
      <c r="D9" s="66" t="str">
        <f>'10er'!$H61</f>
        <v>SSV MARHOF</v>
      </c>
      <c r="F9">
        <v>0</v>
      </c>
      <c r="G9" t="s">
        <v>57</v>
      </c>
      <c r="H9">
        <v>0</v>
      </c>
      <c r="J9">
        <v>0</v>
      </c>
      <c r="K9" t="s">
        <v>57</v>
      </c>
      <c r="L9">
        <v>0</v>
      </c>
    </row>
    <row r="10" spans="1:24" ht="15.75" customHeight="1" x14ac:dyDescent="0.2"/>
    <row r="11" spans="1:24" x14ac:dyDescent="0.2">
      <c r="A11" s="94" t="str">
        <f>'R 1'!$A$11:$B$11</f>
        <v>Tabelle Gruppe</v>
      </c>
      <c r="B11" s="94"/>
      <c r="F11" s="90" t="s">
        <v>59</v>
      </c>
      <c r="G11" s="90"/>
      <c r="H11" s="90"/>
      <c r="I11" s="90"/>
      <c r="J11" s="90"/>
      <c r="K11" s="90"/>
      <c r="L11" s="90"/>
      <c r="M11" s="90"/>
      <c r="N11" s="70" t="s">
        <v>90</v>
      </c>
      <c r="O11" s="70"/>
      <c r="P11" s="70"/>
      <c r="Q11" s="70"/>
      <c r="R11" s="70"/>
      <c r="S11" s="70"/>
      <c r="T11" s="70"/>
      <c r="U11" s="70"/>
      <c r="V11" s="71" t="s">
        <v>91</v>
      </c>
      <c r="X11" s="69" t="s">
        <v>92</v>
      </c>
    </row>
    <row r="12" spans="1:24" ht="18" customHeight="1" x14ac:dyDescent="0.2">
      <c r="A12" s="7" t="s">
        <v>34</v>
      </c>
      <c r="B12" s="93" t="str">
        <f>'10er'!$L10</f>
        <v>ESV LANNACH I</v>
      </c>
      <c r="C12" s="93"/>
      <c r="D12" s="93"/>
      <c r="E12" s="93"/>
      <c r="F12" s="67">
        <f>VLOOKUP(B12,$A$5:$F$9,6,FALSE)</f>
        <v>0</v>
      </c>
      <c r="G12" s="76" t="e">
        <f>VLOOKUP(B12,$D$5:$H$9,5,FALSE)</f>
        <v>#N/A</v>
      </c>
      <c r="H12" s="75">
        <f>SUM(IF(ISNUMBER(F12),F12,G12),'R 15'!H12)</f>
        <v>0</v>
      </c>
      <c r="I12" s="67"/>
      <c r="J12" s="67">
        <f>VLOOKUP(B12,$A$5:$H$9,8,FALSE)</f>
        <v>0</v>
      </c>
      <c r="K12" s="76" t="e">
        <f>VLOOKUP(B12,$D$5:$H$9,3,FALSE)</f>
        <v>#N/A</v>
      </c>
      <c r="L12" s="75">
        <f>SUM(IF(ISNUMBER(J12),J12,K12),'R 15'!L12)</f>
        <v>0</v>
      </c>
      <c r="M12" s="60"/>
      <c r="N12">
        <f>VLOOKUP(B12,$A$5:$J$9,10,FALSE)</f>
        <v>0</v>
      </c>
      <c r="O12" s="68" t="e">
        <f>VLOOKUP(B12,$D$5:$L$9,9,FALSE)</f>
        <v>#N/A</v>
      </c>
      <c r="P12" s="69">
        <f>IF(ISNUMBER(N12),N12,O12)</f>
        <v>0</v>
      </c>
      <c r="R12">
        <f>VLOOKUP(B12,$A$5:$L$9,12,FALSE)</f>
        <v>0</v>
      </c>
      <c r="S12" s="68" t="e">
        <f>VLOOKUP(B12,$D$5:$J$9,7,FALSE)</f>
        <v>#N/A</v>
      </c>
      <c r="T12" s="69">
        <f>(IF(ISNUMBER(R12),R12,S12))</f>
        <v>0</v>
      </c>
      <c r="V12" s="69">
        <f>P12-T12</f>
        <v>0</v>
      </c>
      <c r="X12" s="75">
        <f>SUM('R 15'!X12,V12)</f>
        <v>0</v>
      </c>
    </row>
    <row r="13" spans="1:24" x14ac:dyDescent="0.2">
      <c r="A13" s="7" t="s">
        <v>38</v>
      </c>
      <c r="B13" s="93" t="str">
        <f>'10er'!$L11</f>
        <v>ESV RASSACH</v>
      </c>
      <c r="C13" s="93"/>
      <c r="D13" s="93"/>
      <c r="E13" s="93"/>
      <c r="F13" s="67">
        <f t="shared" ref="F13:F21" si="0">VLOOKUP(B13,$A$5:$F$9,6,FALSE)</f>
        <v>0</v>
      </c>
      <c r="G13" s="67" t="e">
        <f t="shared" ref="G13:G21" si="1">VLOOKUP(B13,$D$5:$H$9,5,FALSE)</f>
        <v>#N/A</v>
      </c>
      <c r="H13" s="75">
        <f>SUM(IF(ISNUMBER(F13),F13,G13),'R 15'!H13)</f>
        <v>0</v>
      </c>
      <c r="I13" s="67"/>
      <c r="J13" s="67">
        <f t="shared" ref="J13:J21" si="2">VLOOKUP(B13,$A$5:$H$9,8,FALSE)</f>
        <v>0</v>
      </c>
      <c r="K13" s="76" t="e">
        <f t="shared" ref="K13:K21" si="3">VLOOKUP(B13,$D$5:$H$9,3,FALSE)</f>
        <v>#N/A</v>
      </c>
      <c r="L13" s="75">
        <f>SUM(IF(ISNUMBER(J13),J13,K13),'R 15'!L13)</f>
        <v>0</v>
      </c>
      <c r="M13" s="60"/>
      <c r="N13">
        <f t="shared" ref="N13:N21" si="4">VLOOKUP(B13,$A$5:$J$9,10,FALSE)</f>
        <v>0</v>
      </c>
      <c r="O13" s="68" t="e">
        <f t="shared" ref="O13:O21" si="5">VLOOKUP(B13,$D$5:$L$9,9,FALSE)</f>
        <v>#N/A</v>
      </c>
      <c r="P13" s="69">
        <f t="shared" ref="P13:P21" si="6">IF(ISNUMBER(N13),N13,O13)</f>
        <v>0</v>
      </c>
      <c r="R13">
        <f t="shared" ref="R13:R21" si="7">VLOOKUP(B13,$A$5:$L$9,12,FALSE)</f>
        <v>0</v>
      </c>
      <c r="S13" s="68" t="e">
        <f t="shared" ref="S13:S21" si="8">VLOOKUP(B13,$D$5:$J$9,7,FALSE)</f>
        <v>#N/A</v>
      </c>
      <c r="T13" s="69">
        <f t="shared" ref="T13:T21" si="9">(IF(ISNUMBER(R13),R13,S13))</f>
        <v>0</v>
      </c>
      <c r="V13" s="69">
        <f t="shared" ref="V13:V21" si="10">P13-T13</f>
        <v>0</v>
      </c>
      <c r="X13" s="75">
        <f>SUM('R 15'!X13,V13)</f>
        <v>0</v>
      </c>
    </row>
    <row r="14" spans="1:24" x14ac:dyDescent="0.2">
      <c r="A14" s="7" t="s">
        <v>40</v>
      </c>
      <c r="B14" s="93" t="str">
        <f>'10er'!$L12</f>
        <v>DSC KAIJO</v>
      </c>
      <c r="C14" s="93"/>
      <c r="D14" s="93"/>
      <c r="E14" s="93"/>
      <c r="F14" s="67">
        <f t="shared" si="0"/>
        <v>0</v>
      </c>
      <c r="G14" s="67" t="e">
        <f t="shared" si="1"/>
        <v>#N/A</v>
      </c>
      <c r="H14" s="75">
        <f>SUM(IF(ISNUMBER(F14),F14,G14),'R 15'!H14)</f>
        <v>0</v>
      </c>
      <c r="I14" s="67"/>
      <c r="J14" s="67">
        <f t="shared" si="2"/>
        <v>0</v>
      </c>
      <c r="K14" s="76" t="e">
        <f t="shared" si="3"/>
        <v>#N/A</v>
      </c>
      <c r="L14" s="75">
        <f>SUM(IF(ISNUMBER(J14),J14,K14),'R 15'!L14)</f>
        <v>0</v>
      </c>
      <c r="M14" s="77"/>
      <c r="N14">
        <f t="shared" si="4"/>
        <v>0</v>
      </c>
      <c r="O14" s="68" t="e">
        <f t="shared" si="5"/>
        <v>#N/A</v>
      </c>
      <c r="P14" s="69">
        <f t="shared" si="6"/>
        <v>0</v>
      </c>
      <c r="R14">
        <f t="shared" si="7"/>
        <v>0</v>
      </c>
      <c r="S14" s="68" t="e">
        <f t="shared" si="8"/>
        <v>#N/A</v>
      </c>
      <c r="T14" s="69">
        <f t="shared" si="9"/>
        <v>0</v>
      </c>
      <c r="V14" s="69">
        <f t="shared" si="10"/>
        <v>0</v>
      </c>
      <c r="X14" s="75">
        <f>SUM('R 15'!X14,V14)</f>
        <v>0</v>
      </c>
    </row>
    <row r="15" spans="1:24" x14ac:dyDescent="0.2">
      <c r="A15" s="7" t="s">
        <v>42</v>
      </c>
      <c r="B15" s="93" t="str">
        <f>'10er'!$L13</f>
        <v>DSC FELLNER</v>
      </c>
      <c r="C15" s="93"/>
      <c r="D15" s="93"/>
      <c r="E15" s="93"/>
      <c r="F15" s="67" t="e">
        <f t="shared" si="0"/>
        <v>#N/A</v>
      </c>
      <c r="G15" s="67">
        <f t="shared" si="1"/>
        <v>0</v>
      </c>
      <c r="H15" s="75">
        <f>SUM(IF(ISNUMBER(F15),F15,G15),'R 15'!H15)</f>
        <v>0</v>
      </c>
      <c r="I15" s="67"/>
      <c r="J15" s="67" t="e">
        <f t="shared" si="2"/>
        <v>#N/A</v>
      </c>
      <c r="K15" s="76">
        <f t="shared" si="3"/>
        <v>0</v>
      </c>
      <c r="L15" s="75">
        <f>SUM(IF(ISNUMBER(J15),J15,K15),'R 15'!L15)</f>
        <v>0</v>
      </c>
      <c r="M15" s="77"/>
      <c r="N15" t="e">
        <f t="shared" si="4"/>
        <v>#N/A</v>
      </c>
      <c r="O15" s="68">
        <f t="shared" si="5"/>
        <v>0</v>
      </c>
      <c r="P15" s="69">
        <f t="shared" si="6"/>
        <v>0</v>
      </c>
      <c r="R15" t="e">
        <f t="shared" si="7"/>
        <v>#N/A</v>
      </c>
      <c r="S15" s="68">
        <f t="shared" si="8"/>
        <v>0</v>
      </c>
      <c r="T15" s="69">
        <f t="shared" si="9"/>
        <v>0</v>
      </c>
      <c r="V15" s="69">
        <f t="shared" si="10"/>
        <v>0</v>
      </c>
      <c r="X15" s="75">
        <f>SUM('R 15'!X15,V15)</f>
        <v>0</v>
      </c>
    </row>
    <row r="16" spans="1:24" x14ac:dyDescent="0.2">
      <c r="A16" s="7" t="s">
        <v>44</v>
      </c>
      <c r="B16" s="93" t="str">
        <f>'10er'!$L14</f>
        <v>ESV SCHLIEB</v>
      </c>
      <c r="C16" s="93"/>
      <c r="D16" s="93"/>
      <c r="E16" s="93"/>
      <c r="F16" s="67" t="e">
        <f t="shared" si="0"/>
        <v>#N/A</v>
      </c>
      <c r="G16" s="67">
        <f t="shared" si="1"/>
        <v>0</v>
      </c>
      <c r="H16" s="75">
        <f>SUM(IF(ISNUMBER(F16),F16,G16),'R 15'!H16)</f>
        <v>0</v>
      </c>
      <c r="I16" s="67"/>
      <c r="J16" s="67" t="e">
        <f t="shared" si="2"/>
        <v>#N/A</v>
      </c>
      <c r="K16" s="76">
        <f t="shared" si="3"/>
        <v>0</v>
      </c>
      <c r="L16" s="75">
        <f>SUM(IF(ISNUMBER(J16),J16,K16),'R 15'!L16)</f>
        <v>0</v>
      </c>
      <c r="M16" s="77"/>
      <c r="N16" t="e">
        <f t="shared" si="4"/>
        <v>#N/A</v>
      </c>
      <c r="O16" s="68">
        <f t="shared" si="5"/>
        <v>0</v>
      </c>
      <c r="P16" s="69">
        <f t="shared" si="6"/>
        <v>0</v>
      </c>
      <c r="R16" t="e">
        <f t="shared" si="7"/>
        <v>#N/A</v>
      </c>
      <c r="S16" s="68">
        <f t="shared" si="8"/>
        <v>0</v>
      </c>
      <c r="T16" s="69">
        <f t="shared" si="9"/>
        <v>0</v>
      </c>
      <c r="V16" s="69">
        <f t="shared" si="10"/>
        <v>0</v>
      </c>
      <c r="X16" s="75">
        <f>SUM('R 15'!X16,V16)</f>
        <v>0</v>
      </c>
    </row>
    <row r="17" spans="1:24" x14ac:dyDescent="0.2">
      <c r="A17" s="7" t="s">
        <v>46</v>
      </c>
      <c r="B17" s="93" t="str">
        <f>'10er'!$L15</f>
        <v>ESV STAINZTAL</v>
      </c>
      <c r="C17" s="93"/>
      <c r="D17" s="93"/>
      <c r="E17" s="93"/>
      <c r="F17" s="67" t="e">
        <f t="shared" si="0"/>
        <v>#N/A</v>
      </c>
      <c r="G17" s="67">
        <f t="shared" si="1"/>
        <v>0</v>
      </c>
      <c r="H17" s="75">
        <f>SUM(IF(ISNUMBER(F17),F17,G17),'R 15'!H17)</f>
        <v>0</v>
      </c>
      <c r="I17" s="67"/>
      <c r="J17" s="67" t="e">
        <f t="shared" si="2"/>
        <v>#N/A</v>
      </c>
      <c r="K17" s="76">
        <f t="shared" si="3"/>
        <v>0</v>
      </c>
      <c r="L17" s="75">
        <f>SUM(IF(ISNUMBER(J17),J17,K17),'R 15'!L17)</f>
        <v>0</v>
      </c>
      <c r="M17" s="77"/>
      <c r="N17" t="e">
        <f t="shared" si="4"/>
        <v>#N/A</v>
      </c>
      <c r="O17" s="68">
        <f t="shared" si="5"/>
        <v>0</v>
      </c>
      <c r="P17" s="69">
        <f t="shared" si="6"/>
        <v>0</v>
      </c>
      <c r="R17" t="e">
        <f t="shared" si="7"/>
        <v>#N/A</v>
      </c>
      <c r="S17" s="68">
        <f t="shared" si="8"/>
        <v>0</v>
      </c>
      <c r="T17" s="69">
        <f t="shared" si="9"/>
        <v>0</v>
      </c>
      <c r="V17" s="69">
        <f t="shared" si="10"/>
        <v>0</v>
      </c>
      <c r="X17" s="75">
        <f>SUM('R 15'!X17,V17)</f>
        <v>0</v>
      </c>
    </row>
    <row r="18" spans="1:24" x14ac:dyDescent="0.2">
      <c r="A18" s="7" t="s">
        <v>47</v>
      </c>
      <c r="B18" s="93" t="str">
        <f>'10er'!$L16</f>
        <v>SSV MARHOF</v>
      </c>
      <c r="C18" s="93"/>
      <c r="D18" s="93"/>
      <c r="E18" s="93"/>
      <c r="F18" s="67" t="e">
        <f t="shared" si="0"/>
        <v>#N/A</v>
      </c>
      <c r="G18" s="67">
        <f t="shared" si="1"/>
        <v>0</v>
      </c>
      <c r="H18" s="75">
        <f>SUM(IF(ISNUMBER(F18),F18,G18),'R 15'!H18)</f>
        <v>0</v>
      </c>
      <c r="I18" s="67"/>
      <c r="J18" s="67" t="e">
        <f t="shared" si="2"/>
        <v>#N/A</v>
      </c>
      <c r="K18" s="76">
        <f t="shared" si="3"/>
        <v>0</v>
      </c>
      <c r="L18" s="75">
        <f>SUM(IF(ISNUMBER(J18),J18,K18),'R 15'!L18)</f>
        <v>0</v>
      </c>
      <c r="M18" s="60"/>
      <c r="N18" t="e">
        <f t="shared" si="4"/>
        <v>#N/A</v>
      </c>
      <c r="O18" s="68">
        <f t="shared" si="5"/>
        <v>0</v>
      </c>
      <c r="P18" s="69">
        <f t="shared" si="6"/>
        <v>0</v>
      </c>
      <c r="R18" t="e">
        <f t="shared" si="7"/>
        <v>#N/A</v>
      </c>
      <c r="S18" s="68">
        <f t="shared" si="8"/>
        <v>0</v>
      </c>
      <c r="T18" s="69">
        <f t="shared" si="9"/>
        <v>0</v>
      </c>
      <c r="V18" s="69">
        <f t="shared" si="10"/>
        <v>0</v>
      </c>
      <c r="X18" s="75">
        <f>SUM('R 15'!X18,V18)</f>
        <v>0</v>
      </c>
    </row>
    <row r="19" spans="1:24" x14ac:dyDescent="0.2">
      <c r="A19" s="7" t="s">
        <v>41</v>
      </c>
      <c r="B19" s="93" t="str">
        <f>'10er'!$L17</f>
        <v>ESV ST.JOSEF I</v>
      </c>
      <c r="C19" s="93"/>
      <c r="D19" s="93"/>
      <c r="E19" s="93"/>
      <c r="F19" s="67" t="e">
        <f t="shared" si="0"/>
        <v>#N/A</v>
      </c>
      <c r="G19" s="67">
        <f t="shared" si="1"/>
        <v>0</v>
      </c>
      <c r="H19" s="75">
        <f>SUM(IF(ISNUMBER(F19),F19,G19),'R 15'!H19)</f>
        <v>0</v>
      </c>
      <c r="I19" s="67"/>
      <c r="J19" s="67" t="e">
        <f t="shared" si="2"/>
        <v>#N/A</v>
      </c>
      <c r="K19" s="76">
        <f t="shared" si="3"/>
        <v>0</v>
      </c>
      <c r="L19" s="75">
        <f>SUM(IF(ISNUMBER(J19),J19,K19),'R 15'!L19)</f>
        <v>0</v>
      </c>
      <c r="M19" s="60"/>
      <c r="N19" t="e">
        <f t="shared" si="4"/>
        <v>#N/A</v>
      </c>
      <c r="O19" s="68">
        <f t="shared" si="5"/>
        <v>0</v>
      </c>
      <c r="P19" s="69">
        <f t="shared" si="6"/>
        <v>0</v>
      </c>
      <c r="R19" t="e">
        <f t="shared" si="7"/>
        <v>#N/A</v>
      </c>
      <c r="S19" s="68">
        <f t="shared" si="8"/>
        <v>0</v>
      </c>
      <c r="T19" s="69">
        <f t="shared" si="9"/>
        <v>0</v>
      </c>
      <c r="V19" s="69">
        <f t="shared" si="10"/>
        <v>0</v>
      </c>
      <c r="X19" s="75">
        <f>SUM('R 15'!X19,V19)</f>
        <v>0</v>
      </c>
    </row>
    <row r="20" spans="1:24" x14ac:dyDescent="0.2">
      <c r="A20" s="7" t="s">
        <v>36</v>
      </c>
      <c r="B20" s="93" t="str">
        <f>'10er'!$L18</f>
        <v>ESV WIESELSDORF I</v>
      </c>
      <c r="C20" s="93"/>
      <c r="D20" s="93"/>
      <c r="E20" s="93"/>
      <c r="F20" s="67">
        <f t="shared" si="0"/>
        <v>0</v>
      </c>
      <c r="G20" s="67" t="e">
        <f t="shared" si="1"/>
        <v>#N/A</v>
      </c>
      <c r="H20" s="75">
        <f>SUM(IF(ISNUMBER(F20),F20,G20),'R 15'!H20)</f>
        <v>0</v>
      </c>
      <c r="I20" s="67"/>
      <c r="J20" s="67">
        <f t="shared" si="2"/>
        <v>0</v>
      </c>
      <c r="K20" s="76" t="e">
        <f t="shared" si="3"/>
        <v>#N/A</v>
      </c>
      <c r="L20" s="75">
        <f>SUM(IF(ISNUMBER(J20),J20,K20),'R 15'!L20)</f>
        <v>0</v>
      </c>
      <c r="M20" s="60"/>
      <c r="N20">
        <f t="shared" si="4"/>
        <v>0</v>
      </c>
      <c r="O20" s="68" t="e">
        <f t="shared" si="5"/>
        <v>#N/A</v>
      </c>
      <c r="P20" s="69">
        <f t="shared" si="6"/>
        <v>0</v>
      </c>
      <c r="R20">
        <f t="shared" si="7"/>
        <v>0</v>
      </c>
      <c r="S20" s="68" t="e">
        <f t="shared" si="8"/>
        <v>#N/A</v>
      </c>
      <c r="T20" s="69">
        <f t="shared" si="9"/>
        <v>0</v>
      </c>
      <c r="V20" s="69">
        <f t="shared" si="10"/>
        <v>0</v>
      </c>
      <c r="X20" s="75">
        <f>SUM('R 15'!X20,V20)</f>
        <v>0</v>
      </c>
    </row>
    <row r="21" spans="1:24" x14ac:dyDescent="0.2">
      <c r="A21" s="7" t="s">
        <v>43</v>
      </c>
      <c r="B21" s="93" t="str">
        <f>'10er'!$L19</f>
        <v>ESV LANNACH II</v>
      </c>
      <c r="C21" s="93"/>
      <c r="D21" s="93"/>
      <c r="E21" s="93"/>
      <c r="F21" s="67">
        <f t="shared" si="0"/>
        <v>0</v>
      </c>
      <c r="G21" s="67" t="e">
        <f t="shared" si="1"/>
        <v>#N/A</v>
      </c>
      <c r="H21" s="75">
        <f>SUM(IF(ISNUMBER(F21),F21,G21),'R 15'!H21)</f>
        <v>0</v>
      </c>
      <c r="I21" s="67"/>
      <c r="J21" s="67">
        <f t="shared" si="2"/>
        <v>0</v>
      </c>
      <c r="K21" s="76" t="e">
        <f t="shared" si="3"/>
        <v>#N/A</v>
      </c>
      <c r="L21" s="75">
        <f>SUM(IF(ISNUMBER(J21),J21,K21),'R 15'!L21)</f>
        <v>0</v>
      </c>
      <c r="M21" s="60"/>
      <c r="N21">
        <f t="shared" si="4"/>
        <v>0</v>
      </c>
      <c r="O21" s="68" t="e">
        <f t="shared" si="5"/>
        <v>#N/A</v>
      </c>
      <c r="P21" s="69">
        <f t="shared" si="6"/>
        <v>0</v>
      </c>
      <c r="R21">
        <f t="shared" si="7"/>
        <v>0</v>
      </c>
      <c r="S21" s="68" t="e">
        <f t="shared" si="8"/>
        <v>#N/A</v>
      </c>
      <c r="T21" s="69">
        <f t="shared" si="9"/>
        <v>0</v>
      </c>
      <c r="V21" s="69">
        <f t="shared" si="10"/>
        <v>0</v>
      </c>
      <c r="X21" s="75">
        <f>SUM('R 15'!X21,V21)</f>
        <v>0</v>
      </c>
    </row>
    <row r="22" spans="1:24" x14ac:dyDescent="0.2">
      <c r="B22" s="96"/>
      <c r="C22" s="96"/>
      <c r="D22" s="96"/>
      <c r="E22" s="96"/>
    </row>
  </sheetData>
  <mergeCells count="22">
    <mergeCell ref="F11:M11"/>
    <mergeCell ref="C4:D4"/>
    <mergeCell ref="B12:E12"/>
    <mergeCell ref="A11:B11"/>
    <mergeCell ref="F4:H4"/>
    <mergeCell ref="J4:L4"/>
    <mergeCell ref="A8:B8"/>
    <mergeCell ref="A9:B9"/>
    <mergeCell ref="A4:B4"/>
    <mergeCell ref="A5:B5"/>
    <mergeCell ref="A6:B6"/>
    <mergeCell ref="A7:B7"/>
    <mergeCell ref="B22:E2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4:X22"/>
  <sheetViews>
    <sheetView workbookViewId="0">
      <selection activeCell="F11" sqref="F11:X21"/>
    </sheetView>
  </sheetViews>
  <sheetFormatPr baseColWidth="10" defaultColWidth="10.7109375" defaultRowHeight="12.75" x14ac:dyDescent="0.2"/>
  <cols>
    <col min="1" max="1" width="3.7109375" customWidth="1"/>
    <col min="2" max="2" width="17.28515625" customWidth="1"/>
    <col min="3" max="3" width="1.7109375" customWidth="1"/>
    <col min="4" max="4" width="20.28515625" customWidth="1"/>
    <col min="6" max="6" width="4" bestFit="1" customWidth="1"/>
    <col min="7" max="7" width="1.5703125" bestFit="1" customWidth="1"/>
    <col min="8" max="8" width="4" bestFit="1" customWidth="1"/>
    <col min="9" max="9" width="3.28515625" customWidth="1"/>
    <col min="10" max="10" width="4.85546875" customWidth="1"/>
    <col min="11" max="11" width="1.5703125" bestFit="1" customWidth="1"/>
    <col min="12" max="12" width="4.85546875" customWidth="1"/>
    <col min="13" max="13" width="2.85546875" customWidth="1"/>
    <col min="14" max="14" width="1.7109375" customWidth="1"/>
  </cols>
  <sheetData>
    <row r="4" spans="1:24" ht="15.75" x14ac:dyDescent="0.25">
      <c r="A4" s="95" t="s">
        <v>12</v>
      </c>
      <c r="B4" s="95"/>
      <c r="C4" s="91">
        <f>'10er'!$G$56+7</f>
        <v>44337</v>
      </c>
      <c r="D4" s="91"/>
      <c r="F4" s="89" t="s">
        <v>58</v>
      </c>
      <c r="G4" s="89"/>
      <c r="H4" s="89"/>
      <c r="J4" s="89" t="s">
        <v>61</v>
      </c>
      <c r="K4" s="89"/>
      <c r="L4" s="89"/>
    </row>
    <row r="5" spans="1:24" ht="15.75" x14ac:dyDescent="0.25">
      <c r="A5" s="92" t="str">
        <f>'10er'!$F64</f>
        <v>ESV SCHLIEB</v>
      </c>
      <c r="B5" s="92"/>
      <c r="C5" s="2" t="s">
        <v>0</v>
      </c>
      <c r="D5" s="3" t="str">
        <f>'10er'!$H64</f>
        <v>DSC FELLNER</v>
      </c>
      <c r="F5">
        <v>0</v>
      </c>
      <c r="G5" t="s">
        <v>57</v>
      </c>
      <c r="H5">
        <v>0</v>
      </c>
      <c r="J5">
        <v>0</v>
      </c>
      <c r="K5" t="s">
        <v>57</v>
      </c>
      <c r="L5">
        <v>0</v>
      </c>
    </row>
    <row r="6" spans="1:24" ht="15.75" x14ac:dyDescent="0.25">
      <c r="A6" s="92" t="str">
        <f>'10er'!$F65</f>
        <v>ESV STAINZTAL</v>
      </c>
      <c r="B6" s="92"/>
      <c r="C6" s="2" t="s">
        <v>0</v>
      </c>
      <c r="D6" s="66" t="str">
        <f>'10er'!$H65</f>
        <v>DSC KAIJO</v>
      </c>
      <c r="F6">
        <v>0</v>
      </c>
      <c r="G6" t="s">
        <v>57</v>
      </c>
      <c r="H6">
        <v>0</v>
      </c>
      <c r="J6">
        <v>0</v>
      </c>
      <c r="K6" t="s">
        <v>57</v>
      </c>
      <c r="L6">
        <v>0</v>
      </c>
    </row>
    <row r="7" spans="1:24" ht="15.75" x14ac:dyDescent="0.25">
      <c r="A7" s="92" t="str">
        <f>'10er'!$F66</f>
        <v>SSV MARHOF</v>
      </c>
      <c r="B7" s="92"/>
      <c r="C7" s="2" t="s">
        <v>0</v>
      </c>
      <c r="D7" s="66" t="str">
        <f>'10er'!$H66</f>
        <v>ESV RASSACH</v>
      </c>
      <c r="F7">
        <v>0</v>
      </c>
      <c r="G7" t="s">
        <v>57</v>
      </c>
      <c r="H7">
        <v>0</v>
      </c>
      <c r="J7">
        <v>0</v>
      </c>
      <c r="K7" t="s">
        <v>57</v>
      </c>
      <c r="L7">
        <v>0</v>
      </c>
    </row>
    <row r="8" spans="1:24" ht="15.75" x14ac:dyDescent="0.25">
      <c r="A8" s="92" t="str">
        <f>'10er'!$F67</f>
        <v>ESV ST.JOSEF I</v>
      </c>
      <c r="B8" s="92"/>
      <c r="C8" s="2" t="s">
        <v>0</v>
      </c>
      <c r="D8" s="66" t="str">
        <f>'10er'!$H67</f>
        <v>ESV LANNACH I</v>
      </c>
      <c r="F8">
        <v>0</v>
      </c>
      <c r="G8" t="s">
        <v>57</v>
      </c>
      <c r="H8">
        <v>0</v>
      </c>
      <c r="J8">
        <v>0</v>
      </c>
      <c r="K8" t="s">
        <v>57</v>
      </c>
      <c r="L8">
        <v>0</v>
      </c>
    </row>
    <row r="9" spans="1:24" ht="15.75" x14ac:dyDescent="0.25">
      <c r="A9" s="92" t="str">
        <f>'10er'!$F68</f>
        <v>ESV WIESELSDORF I</v>
      </c>
      <c r="B9" s="92"/>
      <c r="C9" s="2" t="s">
        <v>0</v>
      </c>
      <c r="D9" s="66" t="str">
        <f>'10er'!$H68</f>
        <v>ESV LANNACH II</v>
      </c>
      <c r="F9">
        <v>0</v>
      </c>
      <c r="G9" t="s">
        <v>57</v>
      </c>
      <c r="H9">
        <v>0</v>
      </c>
      <c r="J9">
        <v>0</v>
      </c>
      <c r="K9" t="s">
        <v>57</v>
      </c>
      <c r="L9">
        <v>0</v>
      </c>
    </row>
    <row r="10" spans="1:24" ht="15.75" customHeight="1" x14ac:dyDescent="0.2"/>
    <row r="11" spans="1:24" x14ac:dyDescent="0.2">
      <c r="A11" s="94" t="str">
        <f>'R 1'!$A$11:$B$11</f>
        <v>Tabelle Gruppe</v>
      </c>
      <c r="B11" s="94"/>
      <c r="F11" s="90" t="s">
        <v>59</v>
      </c>
      <c r="G11" s="90"/>
      <c r="H11" s="90"/>
      <c r="I11" s="90"/>
      <c r="J11" s="90"/>
      <c r="K11" s="90"/>
      <c r="L11" s="90"/>
      <c r="M11" s="90"/>
      <c r="N11" s="70" t="s">
        <v>90</v>
      </c>
      <c r="O11" s="70"/>
      <c r="P11" s="70"/>
      <c r="Q11" s="70"/>
      <c r="R11" s="70"/>
      <c r="S11" s="70"/>
      <c r="T11" s="70"/>
      <c r="U11" s="70"/>
      <c r="V11" s="71" t="s">
        <v>91</v>
      </c>
      <c r="X11" s="69" t="s">
        <v>92</v>
      </c>
    </row>
    <row r="12" spans="1:24" ht="18" customHeight="1" x14ac:dyDescent="0.2">
      <c r="A12" s="7" t="s">
        <v>34</v>
      </c>
      <c r="B12" s="93" t="str">
        <f>'10er'!$L10</f>
        <v>ESV LANNACH I</v>
      </c>
      <c r="C12" s="93"/>
      <c r="D12" s="93"/>
      <c r="E12" s="93"/>
      <c r="F12" s="67" t="e">
        <f>VLOOKUP(B12,$A$5:$F$9,6,FALSE)</f>
        <v>#N/A</v>
      </c>
      <c r="G12" s="76">
        <f>VLOOKUP(B12,$D$5:$H$9,5,FALSE)</f>
        <v>0</v>
      </c>
      <c r="H12" s="75">
        <f>SUM(IF(ISNUMBER(F12),F12,G12),'R 16'!H12)</f>
        <v>0</v>
      </c>
      <c r="I12" s="67"/>
      <c r="J12" s="67" t="e">
        <f>VLOOKUP(B12,$A$5:$H$9,8,FALSE)</f>
        <v>#N/A</v>
      </c>
      <c r="K12" s="76">
        <f>VLOOKUP(B12,$D$5:$H$9,3,FALSE)</f>
        <v>0</v>
      </c>
      <c r="L12" s="75">
        <f>SUM(IF(ISNUMBER(J12),J12,K12),'R 16'!L12)</f>
        <v>0</v>
      </c>
      <c r="M12" s="60"/>
      <c r="N12" t="e">
        <f>VLOOKUP(B12,$A$5:$J$9,10,FALSE)</f>
        <v>#N/A</v>
      </c>
      <c r="O12" s="68">
        <f>VLOOKUP(B12,$D$5:$L$9,9,FALSE)</f>
        <v>0</v>
      </c>
      <c r="P12" s="69">
        <f>IF(ISNUMBER(N12),N12,O12)</f>
        <v>0</v>
      </c>
      <c r="R12" t="e">
        <f>VLOOKUP(B12,$A$5:$L$9,12,FALSE)</f>
        <v>#N/A</v>
      </c>
      <c r="S12" s="68">
        <f>VLOOKUP(B12,$D$5:$J$9,7,FALSE)</f>
        <v>0</v>
      </c>
      <c r="T12" s="69">
        <f>(IF(ISNUMBER(R12),R12,S12))</f>
        <v>0</v>
      </c>
      <c r="V12" s="69">
        <f>P12-T12</f>
        <v>0</v>
      </c>
      <c r="X12" s="75">
        <f>SUM('R 16'!X12,V12)</f>
        <v>0</v>
      </c>
    </row>
    <row r="13" spans="1:24" x14ac:dyDescent="0.2">
      <c r="A13" s="7" t="s">
        <v>38</v>
      </c>
      <c r="B13" s="93" t="str">
        <f>'10er'!$L11</f>
        <v>ESV RASSACH</v>
      </c>
      <c r="C13" s="93"/>
      <c r="D13" s="93"/>
      <c r="E13" s="93"/>
      <c r="F13" s="67" t="e">
        <f t="shared" ref="F13:F21" si="0">VLOOKUP(B13,$A$5:$F$9,6,FALSE)</f>
        <v>#N/A</v>
      </c>
      <c r="G13" s="67">
        <f t="shared" ref="G13:G21" si="1">VLOOKUP(B13,$D$5:$H$9,5,FALSE)</f>
        <v>0</v>
      </c>
      <c r="H13" s="75">
        <f>SUM(IF(ISNUMBER(F13),F13,G13),'R 16'!H13)</f>
        <v>0</v>
      </c>
      <c r="I13" s="67"/>
      <c r="J13" s="67" t="e">
        <f t="shared" ref="J13:J21" si="2">VLOOKUP(B13,$A$5:$H$9,8,FALSE)</f>
        <v>#N/A</v>
      </c>
      <c r="K13" s="76">
        <f t="shared" ref="K13:K21" si="3">VLOOKUP(B13,$D$5:$H$9,3,FALSE)</f>
        <v>0</v>
      </c>
      <c r="L13" s="75">
        <f>SUM(IF(ISNUMBER(J13),J13,K13),'R 16'!L13)</f>
        <v>0</v>
      </c>
      <c r="M13" s="60"/>
      <c r="N13" t="e">
        <f t="shared" ref="N13:N21" si="4">VLOOKUP(B13,$A$5:$J$9,10,FALSE)</f>
        <v>#N/A</v>
      </c>
      <c r="O13" s="68">
        <f t="shared" ref="O13:O21" si="5">VLOOKUP(B13,$D$5:$L$9,9,FALSE)</f>
        <v>0</v>
      </c>
      <c r="P13" s="69">
        <f t="shared" ref="P13:P21" si="6">IF(ISNUMBER(N13),N13,O13)</f>
        <v>0</v>
      </c>
      <c r="R13" t="e">
        <f t="shared" ref="R13:R21" si="7">VLOOKUP(B13,$A$5:$L$9,12,FALSE)</f>
        <v>#N/A</v>
      </c>
      <c r="S13" s="68">
        <f t="shared" ref="S13:S21" si="8">VLOOKUP(B13,$D$5:$J$9,7,FALSE)</f>
        <v>0</v>
      </c>
      <c r="T13" s="69">
        <f t="shared" ref="T13:T21" si="9">(IF(ISNUMBER(R13),R13,S13))</f>
        <v>0</v>
      </c>
      <c r="V13" s="69">
        <f t="shared" ref="V13:V21" si="10">P13-T13</f>
        <v>0</v>
      </c>
      <c r="X13" s="75">
        <f>SUM('R 16'!X13,V13)</f>
        <v>0</v>
      </c>
    </row>
    <row r="14" spans="1:24" x14ac:dyDescent="0.2">
      <c r="A14" s="7" t="s">
        <v>40</v>
      </c>
      <c r="B14" s="93" t="str">
        <f>'10er'!$L12</f>
        <v>DSC KAIJO</v>
      </c>
      <c r="C14" s="93"/>
      <c r="D14" s="93"/>
      <c r="E14" s="93"/>
      <c r="F14" s="67" t="e">
        <f t="shared" si="0"/>
        <v>#N/A</v>
      </c>
      <c r="G14" s="67">
        <f t="shared" si="1"/>
        <v>0</v>
      </c>
      <c r="H14" s="75">
        <f>SUM(IF(ISNUMBER(F14),F14,G14),'R 16'!H14)</f>
        <v>0</v>
      </c>
      <c r="I14" s="67"/>
      <c r="J14" s="67" t="e">
        <f t="shared" si="2"/>
        <v>#N/A</v>
      </c>
      <c r="K14" s="76">
        <f t="shared" si="3"/>
        <v>0</v>
      </c>
      <c r="L14" s="75">
        <f>SUM(IF(ISNUMBER(J14),J14,K14),'R 16'!L14)</f>
        <v>0</v>
      </c>
      <c r="M14" s="77"/>
      <c r="N14" t="e">
        <f t="shared" si="4"/>
        <v>#N/A</v>
      </c>
      <c r="O14" s="68">
        <f t="shared" si="5"/>
        <v>0</v>
      </c>
      <c r="P14" s="69">
        <f t="shared" si="6"/>
        <v>0</v>
      </c>
      <c r="R14" t="e">
        <f t="shared" si="7"/>
        <v>#N/A</v>
      </c>
      <c r="S14" s="68">
        <f t="shared" si="8"/>
        <v>0</v>
      </c>
      <c r="T14" s="69">
        <f t="shared" si="9"/>
        <v>0</v>
      </c>
      <c r="V14" s="69">
        <f t="shared" si="10"/>
        <v>0</v>
      </c>
      <c r="X14" s="75">
        <f>SUM('R 16'!X14,V14)</f>
        <v>0</v>
      </c>
    </row>
    <row r="15" spans="1:24" x14ac:dyDescent="0.2">
      <c r="A15" s="7" t="s">
        <v>42</v>
      </c>
      <c r="B15" s="93" t="str">
        <f>'10er'!$L13</f>
        <v>DSC FELLNER</v>
      </c>
      <c r="C15" s="93"/>
      <c r="D15" s="93"/>
      <c r="E15" s="93"/>
      <c r="F15" s="67" t="e">
        <f t="shared" si="0"/>
        <v>#N/A</v>
      </c>
      <c r="G15" s="67">
        <f t="shared" si="1"/>
        <v>0</v>
      </c>
      <c r="H15" s="75">
        <f>SUM(IF(ISNUMBER(F15),F15,G15),'R 16'!H15)</f>
        <v>0</v>
      </c>
      <c r="I15" s="67"/>
      <c r="J15" s="67" t="e">
        <f t="shared" si="2"/>
        <v>#N/A</v>
      </c>
      <c r="K15" s="76">
        <f t="shared" si="3"/>
        <v>0</v>
      </c>
      <c r="L15" s="75">
        <f>SUM(IF(ISNUMBER(J15),J15,K15),'R 16'!L15)</f>
        <v>0</v>
      </c>
      <c r="M15" s="77"/>
      <c r="N15" t="e">
        <f t="shared" si="4"/>
        <v>#N/A</v>
      </c>
      <c r="O15" s="68">
        <f t="shared" si="5"/>
        <v>0</v>
      </c>
      <c r="P15" s="69">
        <f t="shared" si="6"/>
        <v>0</v>
      </c>
      <c r="R15" t="e">
        <f t="shared" si="7"/>
        <v>#N/A</v>
      </c>
      <c r="S15" s="68">
        <f t="shared" si="8"/>
        <v>0</v>
      </c>
      <c r="T15" s="69">
        <f t="shared" si="9"/>
        <v>0</v>
      </c>
      <c r="V15" s="69">
        <f t="shared" si="10"/>
        <v>0</v>
      </c>
      <c r="X15" s="75">
        <f>SUM('R 16'!X15,V15)</f>
        <v>0</v>
      </c>
    </row>
    <row r="16" spans="1:24" x14ac:dyDescent="0.2">
      <c r="A16" s="7" t="s">
        <v>44</v>
      </c>
      <c r="B16" s="93" t="str">
        <f>'10er'!$L14</f>
        <v>ESV SCHLIEB</v>
      </c>
      <c r="C16" s="93"/>
      <c r="D16" s="93"/>
      <c r="E16" s="93"/>
      <c r="F16" s="67">
        <f t="shared" si="0"/>
        <v>0</v>
      </c>
      <c r="G16" s="67" t="e">
        <f t="shared" si="1"/>
        <v>#N/A</v>
      </c>
      <c r="H16" s="75">
        <f>SUM(IF(ISNUMBER(F16),F16,G16),'R 16'!H16)</f>
        <v>0</v>
      </c>
      <c r="I16" s="67"/>
      <c r="J16" s="67">
        <f t="shared" si="2"/>
        <v>0</v>
      </c>
      <c r="K16" s="76" t="e">
        <f t="shared" si="3"/>
        <v>#N/A</v>
      </c>
      <c r="L16" s="75">
        <f>SUM(IF(ISNUMBER(J16),J16,K16),'R 16'!L16)</f>
        <v>0</v>
      </c>
      <c r="M16" s="77"/>
      <c r="N16">
        <f t="shared" si="4"/>
        <v>0</v>
      </c>
      <c r="O16" s="68" t="e">
        <f t="shared" si="5"/>
        <v>#N/A</v>
      </c>
      <c r="P16" s="69">
        <f t="shared" si="6"/>
        <v>0</v>
      </c>
      <c r="R16">
        <f t="shared" si="7"/>
        <v>0</v>
      </c>
      <c r="S16" s="68" t="e">
        <f t="shared" si="8"/>
        <v>#N/A</v>
      </c>
      <c r="T16" s="69">
        <f t="shared" si="9"/>
        <v>0</v>
      </c>
      <c r="V16" s="69">
        <f t="shared" si="10"/>
        <v>0</v>
      </c>
      <c r="X16" s="75">
        <f>SUM('R 16'!X16,V16)</f>
        <v>0</v>
      </c>
    </row>
    <row r="17" spans="1:24" x14ac:dyDescent="0.2">
      <c r="A17" s="7" t="s">
        <v>46</v>
      </c>
      <c r="B17" s="93" t="str">
        <f>'10er'!$L15</f>
        <v>ESV STAINZTAL</v>
      </c>
      <c r="C17" s="93"/>
      <c r="D17" s="93"/>
      <c r="E17" s="93"/>
      <c r="F17" s="67">
        <f t="shared" si="0"/>
        <v>0</v>
      </c>
      <c r="G17" s="67" t="e">
        <f t="shared" si="1"/>
        <v>#N/A</v>
      </c>
      <c r="H17" s="75">
        <f>SUM(IF(ISNUMBER(F17),F17,G17),'R 16'!H17)</f>
        <v>0</v>
      </c>
      <c r="I17" s="67"/>
      <c r="J17" s="67">
        <f t="shared" si="2"/>
        <v>0</v>
      </c>
      <c r="K17" s="76" t="e">
        <f t="shared" si="3"/>
        <v>#N/A</v>
      </c>
      <c r="L17" s="75">
        <f>SUM(IF(ISNUMBER(J17),J17,K17),'R 16'!L17)</f>
        <v>0</v>
      </c>
      <c r="M17" s="77"/>
      <c r="N17">
        <f t="shared" si="4"/>
        <v>0</v>
      </c>
      <c r="O17" s="68" t="e">
        <f t="shared" si="5"/>
        <v>#N/A</v>
      </c>
      <c r="P17" s="69">
        <f t="shared" si="6"/>
        <v>0</v>
      </c>
      <c r="R17">
        <f t="shared" si="7"/>
        <v>0</v>
      </c>
      <c r="S17" s="68" t="e">
        <f t="shared" si="8"/>
        <v>#N/A</v>
      </c>
      <c r="T17" s="69">
        <f t="shared" si="9"/>
        <v>0</v>
      </c>
      <c r="V17" s="69">
        <f t="shared" si="10"/>
        <v>0</v>
      </c>
      <c r="X17" s="75">
        <f>SUM('R 16'!X17,V17)</f>
        <v>0</v>
      </c>
    </row>
    <row r="18" spans="1:24" x14ac:dyDescent="0.2">
      <c r="A18" s="7" t="s">
        <v>47</v>
      </c>
      <c r="B18" s="93" t="str">
        <f>'10er'!$L16</f>
        <v>SSV MARHOF</v>
      </c>
      <c r="C18" s="93"/>
      <c r="D18" s="93"/>
      <c r="E18" s="93"/>
      <c r="F18" s="67">
        <f t="shared" si="0"/>
        <v>0</v>
      </c>
      <c r="G18" s="67" t="e">
        <f t="shared" si="1"/>
        <v>#N/A</v>
      </c>
      <c r="H18" s="75">
        <f>SUM(IF(ISNUMBER(F18),F18,G18),'R 16'!H18)</f>
        <v>0</v>
      </c>
      <c r="I18" s="67"/>
      <c r="J18" s="67">
        <f t="shared" si="2"/>
        <v>0</v>
      </c>
      <c r="K18" s="76" t="e">
        <f t="shared" si="3"/>
        <v>#N/A</v>
      </c>
      <c r="L18" s="75">
        <f>SUM(IF(ISNUMBER(J18),J18,K18),'R 16'!L18)</f>
        <v>0</v>
      </c>
      <c r="M18" s="60"/>
      <c r="N18">
        <f t="shared" si="4"/>
        <v>0</v>
      </c>
      <c r="O18" s="68" t="e">
        <f t="shared" si="5"/>
        <v>#N/A</v>
      </c>
      <c r="P18" s="69">
        <f t="shared" si="6"/>
        <v>0</v>
      </c>
      <c r="R18">
        <f t="shared" si="7"/>
        <v>0</v>
      </c>
      <c r="S18" s="68" t="e">
        <f t="shared" si="8"/>
        <v>#N/A</v>
      </c>
      <c r="T18" s="69">
        <f t="shared" si="9"/>
        <v>0</v>
      </c>
      <c r="V18" s="69">
        <f t="shared" si="10"/>
        <v>0</v>
      </c>
      <c r="X18" s="75">
        <f>SUM('R 16'!X18,V18)</f>
        <v>0</v>
      </c>
    </row>
    <row r="19" spans="1:24" x14ac:dyDescent="0.2">
      <c r="A19" s="7" t="s">
        <v>41</v>
      </c>
      <c r="B19" s="93" t="str">
        <f>'10er'!$L17</f>
        <v>ESV ST.JOSEF I</v>
      </c>
      <c r="C19" s="93"/>
      <c r="D19" s="93"/>
      <c r="E19" s="93"/>
      <c r="F19" s="67">
        <f t="shared" si="0"/>
        <v>0</v>
      </c>
      <c r="G19" s="67" t="e">
        <f t="shared" si="1"/>
        <v>#N/A</v>
      </c>
      <c r="H19" s="75">
        <f>SUM(IF(ISNUMBER(F19),F19,G19),'R 16'!H19)</f>
        <v>0</v>
      </c>
      <c r="I19" s="67"/>
      <c r="J19" s="67">
        <f t="shared" si="2"/>
        <v>0</v>
      </c>
      <c r="K19" s="76" t="e">
        <f t="shared" si="3"/>
        <v>#N/A</v>
      </c>
      <c r="L19" s="75">
        <f>SUM(IF(ISNUMBER(J19),J19,K19),'R 16'!L19)</f>
        <v>0</v>
      </c>
      <c r="M19" s="60"/>
      <c r="N19">
        <f t="shared" si="4"/>
        <v>0</v>
      </c>
      <c r="O19" s="68" t="e">
        <f t="shared" si="5"/>
        <v>#N/A</v>
      </c>
      <c r="P19" s="69">
        <f t="shared" si="6"/>
        <v>0</v>
      </c>
      <c r="R19">
        <f t="shared" si="7"/>
        <v>0</v>
      </c>
      <c r="S19" s="68" t="e">
        <f t="shared" si="8"/>
        <v>#N/A</v>
      </c>
      <c r="T19" s="69">
        <f t="shared" si="9"/>
        <v>0</v>
      </c>
      <c r="V19" s="69">
        <f t="shared" si="10"/>
        <v>0</v>
      </c>
      <c r="X19" s="75">
        <f>SUM('R 16'!X19,V19)</f>
        <v>0</v>
      </c>
    </row>
    <row r="20" spans="1:24" x14ac:dyDescent="0.2">
      <c r="A20" s="7" t="s">
        <v>36</v>
      </c>
      <c r="B20" s="93" t="str">
        <f>'10er'!$L18</f>
        <v>ESV WIESELSDORF I</v>
      </c>
      <c r="C20" s="93"/>
      <c r="D20" s="93"/>
      <c r="E20" s="93"/>
      <c r="F20" s="67">
        <f t="shared" si="0"/>
        <v>0</v>
      </c>
      <c r="G20" s="67" t="e">
        <f t="shared" si="1"/>
        <v>#N/A</v>
      </c>
      <c r="H20" s="75">
        <f>SUM(IF(ISNUMBER(F20),F20,G20),'R 16'!H20)</f>
        <v>0</v>
      </c>
      <c r="I20" s="67"/>
      <c r="J20" s="67">
        <f t="shared" si="2"/>
        <v>0</v>
      </c>
      <c r="K20" s="76" t="e">
        <f t="shared" si="3"/>
        <v>#N/A</v>
      </c>
      <c r="L20" s="75">
        <f>SUM(IF(ISNUMBER(J20),J20,K20),'R 16'!L20)</f>
        <v>0</v>
      </c>
      <c r="M20" s="60"/>
      <c r="N20">
        <f t="shared" si="4"/>
        <v>0</v>
      </c>
      <c r="O20" s="68" t="e">
        <f t="shared" si="5"/>
        <v>#N/A</v>
      </c>
      <c r="P20" s="69">
        <f t="shared" si="6"/>
        <v>0</v>
      </c>
      <c r="R20">
        <f t="shared" si="7"/>
        <v>0</v>
      </c>
      <c r="S20" s="68" t="e">
        <f t="shared" si="8"/>
        <v>#N/A</v>
      </c>
      <c r="T20" s="69">
        <f t="shared" si="9"/>
        <v>0</v>
      </c>
      <c r="V20" s="69">
        <f t="shared" si="10"/>
        <v>0</v>
      </c>
      <c r="X20" s="75">
        <f>SUM('R 16'!X20,V20)</f>
        <v>0</v>
      </c>
    </row>
    <row r="21" spans="1:24" x14ac:dyDescent="0.2">
      <c r="A21" s="7" t="s">
        <v>43</v>
      </c>
      <c r="B21" s="93" t="str">
        <f>'10er'!$L19</f>
        <v>ESV LANNACH II</v>
      </c>
      <c r="C21" s="93"/>
      <c r="D21" s="93"/>
      <c r="E21" s="93"/>
      <c r="F21" s="67" t="e">
        <f t="shared" si="0"/>
        <v>#N/A</v>
      </c>
      <c r="G21" s="67">
        <f t="shared" si="1"/>
        <v>0</v>
      </c>
      <c r="H21" s="75">
        <f>SUM(IF(ISNUMBER(F21),F21,G21),'R 16'!H21)</f>
        <v>0</v>
      </c>
      <c r="I21" s="67"/>
      <c r="J21" s="67" t="e">
        <f t="shared" si="2"/>
        <v>#N/A</v>
      </c>
      <c r="K21" s="76">
        <f t="shared" si="3"/>
        <v>0</v>
      </c>
      <c r="L21" s="75">
        <f>SUM(IF(ISNUMBER(J21),J21,K21),'R 16'!L21)</f>
        <v>0</v>
      </c>
      <c r="M21" s="60"/>
      <c r="N21" t="e">
        <f t="shared" si="4"/>
        <v>#N/A</v>
      </c>
      <c r="O21" s="68">
        <f t="shared" si="5"/>
        <v>0</v>
      </c>
      <c r="P21" s="69">
        <f t="shared" si="6"/>
        <v>0</v>
      </c>
      <c r="R21" t="e">
        <f t="shared" si="7"/>
        <v>#N/A</v>
      </c>
      <c r="S21" s="68">
        <f t="shared" si="8"/>
        <v>0</v>
      </c>
      <c r="T21" s="69">
        <f t="shared" si="9"/>
        <v>0</v>
      </c>
      <c r="V21" s="69">
        <f t="shared" si="10"/>
        <v>0</v>
      </c>
      <c r="X21" s="75">
        <f>SUM('R 16'!X21,V21)</f>
        <v>0</v>
      </c>
    </row>
    <row r="22" spans="1:24" x14ac:dyDescent="0.2">
      <c r="B22" s="96"/>
      <c r="C22" s="96"/>
      <c r="D22" s="96"/>
      <c r="E22" s="96"/>
    </row>
  </sheetData>
  <mergeCells count="22">
    <mergeCell ref="F11:M11"/>
    <mergeCell ref="B22:E2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12:E12"/>
    <mergeCell ref="A11:B11"/>
    <mergeCell ref="F4:H4"/>
    <mergeCell ref="J4:L4"/>
    <mergeCell ref="A8:B8"/>
    <mergeCell ref="A9:B9"/>
    <mergeCell ref="A6:B6"/>
    <mergeCell ref="A7:B7"/>
    <mergeCell ref="A4:B4"/>
    <mergeCell ref="A5:B5"/>
    <mergeCell ref="C4:D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4:X22"/>
  <sheetViews>
    <sheetView workbookViewId="0">
      <selection activeCell="X12" sqref="X12:X21"/>
    </sheetView>
  </sheetViews>
  <sheetFormatPr baseColWidth="10" defaultColWidth="10.7109375" defaultRowHeight="12.75" x14ac:dyDescent="0.2"/>
  <cols>
    <col min="1" max="1" width="3.7109375" customWidth="1"/>
    <col min="2" max="2" width="17.28515625" customWidth="1"/>
    <col min="3" max="3" width="1.7109375" customWidth="1"/>
    <col min="4" max="4" width="20.28515625" customWidth="1"/>
    <col min="6" max="6" width="4" bestFit="1" customWidth="1"/>
    <col min="7" max="7" width="1.5703125" bestFit="1" customWidth="1"/>
    <col min="8" max="8" width="4" bestFit="1" customWidth="1"/>
    <col min="9" max="9" width="3.28515625" customWidth="1"/>
    <col min="10" max="10" width="4.85546875" customWidth="1"/>
    <col min="11" max="11" width="1.5703125" bestFit="1" customWidth="1"/>
    <col min="12" max="12" width="4.85546875" customWidth="1"/>
    <col min="13" max="13" width="2.85546875" customWidth="1"/>
    <col min="14" max="14" width="1.7109375" customWidth="1"/>
  </cols>
  <sheetData>
    <row r="4" spans="1:24" ht="15.75" x14ac:dyDescent="0.25">
      <c r="A4" s="95" t="s">
        <v>13</v>
      </c>
      <c r="B4" s="95"/>
      <c r="C4" s="91">
        <f>'10er'!$G$63+7</f>
        <v>44344</v>
      </c>
      <c r="D4" s="91"/>
      <c r="F4" s="89" t="s">
        <v>58</v>
      </c>
      <c r="G4" s="89"/>
      <c r="H4" s="89"/>
      <c r="J4" s="89" t="s">
        <v>61</v>
      </c>
      <c r="K4" s="89"/>
      <c r="L4" s="89"/>
    </row>
    <row r="5" spans="1:24" ht="15.75" x14ac:dyDescent="0.25">
      <c r="A5" s="92" t="str">
        <f>'10er'!$F71</f>
        <v>DSC KAIJO</v>
      </c>
      <c r="B5" s="92"/>
      <c r="C5" s="2" t="s">
        <v>0</v>
      </c>
      <c r="D5" s="3" t="str">
        <f>'10er'!$H71</f>
        <v>SSV MARHOF</v>
      </c>
      <c r="F5">
        <v>0</v>
      </c>
      <c r="G5" t="s">
        <v>57</v>
      </c>
      <c r="H5">
        <v>0</v>
      </c>
      <c r="J5">
        <v>0</v>
      </c>
      <c r="K5" t="s">
        <v>57</v>
      </c>
      <c r="L5">
        <v>0</v>
      </c>
    </row>
    <row r="6" spans="1:24" ht="15.75" x14ac:dyDescent="0.25">
      <c r="A6" s="92" t="str">
        <f>'10er'!$F72</f>
        <v>ESV RASSACH</v>
      </c>
      <c r="B6" s="92"/>
      <c r="C6" s="2" t="s">
        <v>0</v>
      </c>
      <c r="D6" s="66" t="str">
        <f>'10er'!$H72</f>
        <v>ESV ST.JOSEF I</v>
      </c>
      <c r="F6">
        <v>0</v>
      </c>
      <c r="G6" t="s">
        <v>57</v>
      </c>
      <c r="H6">
        <v>0</v>
      </c>
      <c r="J6">
        <v>0</v>
      </c>
      <c r="K6" t="s">
        <v>57</v>
      </c>
      <c r="L6">
        <v>0</v>
      </c>
    </row>
    <row r="7" spans="1:24" ht="15.75" x14ac:dyDescent="0.25">
      <c r="A7" s="92" t="str">
        <f>'10er'!$F73</f>
        <v>ESV LANNACH I</v>
      </c>
      <c r="B7" s="92"/>
      <c r="C7" s="2" t="s">
        <v>0</v>
      </c>
      <c r="D7" s="66" t="str">
        <f>'10er'!$H73</f>
        <v>ESV WIESELSDORF I</v>
      </c>
      <c r="F7">
        <v>0</v>
      </c>
      <c r="G7" t="s">
        <v>57</v>
      </c>
      <c r="H7">
        <v>0</v>
      </c>
      <c r="J7">
        <v>0</v>
      </c>
      <c r="K7" t="s">
        <v>57</v>
      </c>
      <c r="L7">
        <v>0</v>
      </c>
    </row>
    <row r="8" spans="1:24" ht="15.75" x14ac:dyDescent="0.25">
      <c r="A8" s="92" t="str">
        <f>'10er'!$F74</f>
        <v>ESV LANNACH II</v>
      </c>
      <c r="B8" s="92"/>
      <c r="C8" s="2" t="s">
        <v>0</v>
      </c>
      <c r="D8" s="66" t="str">
        <f>'10er'!$H74</f>
        <v>ESV SCHLIEB</v>
      </c>
      <c r="F8">
        <v>0</v>
      </c>
      <c r="G8" t="s">
        <v>57</v>
      </c>
      <c r="H8">
        <v>0</v>
      </c>
      <c r="J8">
        <v>0</v>
      </c>
      <c r="K8" t="s">
        <v>57</v>
      </c>
      <c r="L8">
        <v>0</v>
      </c>
    </row>
    <row r="9" spans="1:24" ht="15.75" x14ac:dyDescent="0.25">
      <c r="A9" s="92" t="str">
        <f>'10er'!$F75</f>
        <v>DSC FELLNER</v>
      </c>
      <c r="B9" s="92"/>
      <c r="C9" s="2" t="s">
        <v>0</v>
      </c>
      <c r="D9" s="66" t="str">
        <f>'10er'!$H75</f>
        <v>ESV STAINZTAL</v>
      </c>
      <c r="F9">
        <v>0</v>
      </c>
      <c r="G9" t="s">
        <v>57</v>
      </c>
      <c r="H9">
        <v>0</v>
      </c>
      <c r="J9">
        <v>0</v>
      </c>
      <c r="K9" t="s">
        <v>57</v>
      </c>
      <c r="L9">
        <v>0</v>
      </c>
    </row>
    <row r="10" spans="1:24" ht="15.75" customHeight="1" x14ac:dyDescent="0.2"/>
    <row r="11" spans="1:24" x14ac:dyDescent="0.2">
      <c r="A11" s="94" t="str">
        <f>'R 1'!$A$11:$B$11</f>
        <v>Tabelle Gruppe</v>
      </c>
      <c r="B11" s="94"/>
      <c r="F11" s="90" t="s">
        <v>59</v>
      </c>
      <c r="G11" s="90"/>
      <c r="H11" s="90"/>
      <c r="I11" s="90"/>
      <c r="J11" s="90"/>
      <c r="K11" s="90"/>
      <c r="L11" s="90"/>
      <c r="M11" s="90"/>
      <c r="N11" s="70" t="s">
        <v>90</v>
      </c>
      <c r="O11" s="70"/>
      <c r="P11" s="70"/>
      <c r="Q11" s="70"/>
      <c r="R11" s="70"/>
      <c r="S11" s="70"/>
      <c r="T11" s="70"/>
      <c r="U11" s="70"/>
      <c r="V11" s="71" t="s">
        <v>91</v>
      </c>
      <c r="X11" s="69" t="s">
        <v>92</v>
      </c>
    </row>
    <row r="12" spans="1:24" ht="18" customHeight="1" x14ac:dyDescent="0.2">
      <c r="A12" s="7" t="s">
        <v>34</v>
      </c>
      <c r="B12" s="93" t="str">
        <f>'10er'!$L10</f>
        <v>ESV LANNACH I</v>
      </c>
      <c r="C12" s="93"/>
      <c r="D12" s="93"/>
      <c r="E12" s="93"/>
      <c r="F12" s="67">
        <f>VLOOKUP(B12,$A$5:$F$9,6,FALSE)</f>
        <v>0</v>
      </c>
      <c r="G12" s="76" t="e">
        <f>VLOOKUP(B12,$D$5:$H$9,5,FALSE)</f>
        <v>#N/A</v>
      </c>
      <c r="H12" s="75">
        <f>SUM(IF(ISNUMBER(F12),F12,G12),'R 17'!H12)</f>
        <v>0</v>
      </c>
      <c r="I12" s="67"/>
      <c r="J12" s="67">
        <f>VLOOKUP(B12,$A$5:$H$9,8,FALSE)</f>
        <v>0</v>
      </c>
      <c r="K12" s="76" t="e">
        <f>VLOOKUP(B12,$D$5:$H$9,3,FALSE)</f>
        <v>#N/A</v>
      </c>
      <c r="L12" s="75">
        <f>SUM(IF(ISNUMBER(J12),J12,K12),'R 17'!L12)</f>
        <v>0</v>
      </c>
      <c r="M12" s="60"/>
      <c r="N12">
        <f>VLOOKUP(B12,$A$5:$J$9,10,FALSE)</f>
        <v>0</v>
      </c>
      <c r="O12" s="68" t="e">
        <f>VLOOKUP(B12,$D$5:$L$9,9,FALSE)</f>
        <v>#N/A</v>
      </c>
      <c r="P12" s="69">
        <f>IF(ISNUMBER(N12),N12,O12)</f>
        <v>0</v>
      </c>
      <c r="R12">
        <f>VLOOKUP(B12,$A$5:$L$9,12,FALSE)</f>
        <v>0</v>
      </c>
      <c r="S12" s="68" t="e">
        <f>VLOOKUP(B12,$D$5:$J$9,7,FALSE)</f>
        <v>#N/A</v>
      </c>
      <c r="T12" s="69">
        <f>(IF(ISNUMBER(R12),R12,S12))</f>
        <v>0</v>
      </c>
      <c r="V12" s="69">
        <f>P12-T12</f>
        <v>0</v>
      </c>
      <c r="X12" s="75">
        <f>SUM('R 17'!X12,V12)</f>
        <v>0</v>
      </c>
    </row>
    <row r="13" spans="1:24" x14ac:dyDescent="0.2">
      <c r="A13" s="7" t="s">
        <v>38</v>
      </c>
      <c r="B13" s="93" t="str">
        <f>'10er'!$L11</f>
        <v>ESV RASSACH</v>
      </c>
      <c r="C13" s="93"/>
      <c r="D13" s="93"/>
      <c r="E13" s="93"/>
      <c r="F13" s="67">
        <f t="shared" ref="F13:F21" si="0">VLOOKUP(B13,$A$5:$F$9,6,FALSE)</f>
        <v>0</v>
      </c>
      <c r="G13" s="67" t="e">
        <f t="shared" ref="G13:G21" si="1">VLOOKUP(B13,$D$5:$H$9,5,FALSE)</f>
        <v>#N/A</v>
      </c>
      <c r="H13" s="75">
        <f>SUM(IF(ISNUMBER(F13),F13,G13),'R 17'!H13)</f>
        <v>0</v>
      </c>
      <c r="I13" s="67"/>
      <c r="J13" s="67">
        <f t="shared" ref="J13:J21" si="2">VLOOKUP(B13,$A$5:$H$9,8,FALSE)</f>
        <v>0</v>
      </c>
      <c r="K13" s="76" t="e">
        <f t="shared" ref="K13:K21" si="3">VLOOKUP(B13,$D$5:$H$9,3,FALSE)</f>
        <v>#N/A</v>
      </c>
      <c r="L13" s="75">
        <f>SUM(IF(ISNUMBER(J13),J13,K13),'R 17'!L13)</f>
        <v>0</v>
      </c>
      <c r="M13" s="60"/>
      <c r="N13">
        <f t="shared" ref="N13:N21" si="4">VLOOKUP(B13,$A$5:$J$9,10,FALSE)</f>
        <v>0</v>
      </c>
      <c r="O13" s="68" t="e">
        <f t="shared" ref="O13:O21" si="5">VLOOKUP(B13,$D$5:$L$9,9,FALSE)</f>
        <v>#N/A</v>
      </c>
      <c r="P13" s="69">
        <f t="shared" ref="P13:P21" si="6">IF(ISNUMBER(N13),N13,O13)</f>
        <v>0</v>
      </c>
      <c r="R13">
        <f t="shared" ref="R13:R21" si="7">VLOOKUP(B13,$A$5:$L$9,12,FALSE)</f>
        <v>0</v>
      </c>
      <c r="S13" s="68" t="e">
        <f t="shared" ref="S13:S21" si="8">VLOOKUP(B13,$D$5:$J$9,7,FALSE)</f>
        <v>#N/A</v>
      </c>
      <c r="T13" s="69">
        <f t="shared" ref="T13:T21" si="9">(IF(ISNUMBER(R13),R13,S13))</f>
        <v>0</v>
      </c>
      <c r="V13" s="69">
        <f t="shared" ref="V13:V21" si="10">P13-T13</f>
        <v>0</v>
      </c>
      <c r="X13" s="75">
        <f>SUM('R 17'!X13,V13)</f>
        <v>0</v>
      </c>
    </row>
    <row r="14" spans="1:24" x14ac:dyDescent="0.2">
      <c r="A14" s="7" t="s">
        <v>40</v>
      </c>
      <c r="B14" s="93" t="str">
        <f>'10er'!$L12</f>
        <v>DSC KAIJO</v>
      </c>
      <c r="C14" s="93"/>
      <c r="D14" s="93"/>
      <c r="E14" s="93"/>
      <c r="F14" s="67">
        <f t="shared" si="0"/>
        <v>0</v>
      </c>
      <c r="G14" s="67" t="e">
        <f t="shared" si="1"/>
        <v>#N/A</v>
      </c>
      <c r="H14" s="75">
        <f>SUM(IF(ISNUMBER(F14),F14,G14),'R 17'!H14)</f>
        <v>0</v>
      </c>
      <c r="I14" s="67"/>
      <c r="J14" s="67">
        <f t="shared" si="2"/>
        <v>0</v>
      </c>
      <c r="K14" s="76" t="e">
        <f t="shared" si="3"/>
        <v>#N/A</v>
      </c>
      <c r="L14" s="75">
        <f>SUM(IF(ISNUMBER(J14),J14,K14),'R 17'!L14)</f>
        <v>0</v>
      </c>
      <c r="M14" s="77"/>
      <c r="N14">
        <f t="shared" si="4"/>
        <v>0</v>
      </c>
      <c r="O14" s="68" t="e">
        <f t="shared" si="5"/>
        <v>#N/A</v>
      </c>
      <c r="P14" s="69">
        <f t="shared" si="6"/>
        <v>0</v>
      </c>
      <c r="R14">
        <f t="shared" si="7"/>
        <v>0</v>
      </c>
      <c r="S14" s="68" t="e">
        <f t="shared" si="8"/>
        <v>#N/A</v>
      </c>
      <c r="T14" s="69">
        <f t="shared" si="9"/>
        <v>0</v>
      </c>
      <c r="V14" s="69">
        <f t="shared" si="10"/>
        <v>0</v>
      </c>
      <c r="X14" s="75">
        <f>SUM('R 17'!X14,V14)</f>
        <v>0</v>
      </c>
    </row>
    <row r="15" spans="1:24" x14ac:dyDescent="0.2">
      <c r="A15" s="7" t="s">
        <v>42</v>
      </c>
      <c r="B15" s="93" t="str">
        <f>'10er'!$L13</f>
        <v>DSC FELLNER</v>
      </c>
      <c r="C15" s="93"/>
      <c r="D15" s="93"/>
      <c r="E15" s="93"/>
      <c r="F15" s="67">
        <f t="shared" si="0"/>
        <v>0</v>
      </c>
      <c r="G15" s="67" t="e">
        <f t="shared" si="1"/>
        <v>#N/A</v>
      </c>
      <c r="H15" s="75">
        <f>SUM(IF(ISNUMBER(F15),F15,G15),'R 17'!H15)</f>
        <v>0</v>
      </c>
      <c r="I15" s="67"/>
      <c r="J15" s="67">
        <f t="shared" si="2"/>
        <v>0</v>
      </c>
      <c r="K15" s="76" t="e">
        <f t="shared" si="3"/>
        <v>#N/A</v>
      </c>
      <c r="L15" s="75">
        <f>SUM(IF(ISNUMBER(J15),J15,K15),'R 17'!L15)</f>
        <v>0</v>
      </c>
      <c r="M15" s="77"/>
      <c r="N15">
        <f t="shared" si="4"/>
        <v>0</v>
      </c>
      <c r="O15" s="68" t="e">
        <f t="shared" si="5"/>
        <v>#N/A</v>
      </c>
      <c r="P15" s="69">
        <f t="shared" si="6"/>
        <v>0</v>
      </c>
      <c r="R15">
        <f t="shared" si="7"/>
        <v>0</v>
      </c>
      <c r="S15" s="68" t="e">
        <f t="shared" si="8"/>
        <v>#N/A</v>
      </c>
      <c r="T15" s="69">
        <f t="shared" si="9"/>
        <v>0</v>
      </c>
      <c r="V15" s="69">
        <f t="shared" si="10"/>
        <v>0</v>
      </c>
      <c r="X15" s="75">
        <f>SUM('R 17'!X15,V15)</f>
        <v>0</v>
      </c>
    </row>
    <row r="16" spans="1:24" x14ac:dyDescent="0.2">
      <c r="A16" s="7" t="s">
        <v>44</v>
      </c>
      <c r="B16" s="93" t="str">
        <f>'10er'!$L14</f>
        <v>ESV SCHLIEB</v>
      </c>
      <c r="C16" s="93"/>
      <c r="D16" s="93"/>
      <c r="E16" s="93"/>
      <c r="F16" s="67" t="e">
        <f t="shared" si="0"/>
        <v>#N/A</v>
      </c>
      <c r="G16" s="67">
        <f t="shared" si="1"/>
        <v>0</v>
      </c>
      <c r="H16" s="75">
        <f>SUM(IF(ISNUMBER(F16),F16,G16),'R 17'!H16)</f>
        <v>0</v>
      </c>
      <c r="I16" s="67"/>
      <c r="J16" s="67" t="e">
        <f t="shared" si="2"/>
        <v>#N/A</v>
      </c>
      <c r="K16" s="76">
        <f t="shared" si="3"/>
        <v>0</v>
      </c>
      <c r="L16" s="75">
        <f>SUM(IF(ISNUMBER(J16),J16,K16),'R 17'!L16)</f>
        <v>0</v>
      </c>
      <c r="M16" s="77"/>
      <c r="N16" t="e">
        <f t="shared" si="4"/>
        <v>#N/A</v>
      </c>
      <c r="O16" s="68">
        <f t="shared" si="5"/>
        <v>0</v>
      </c>
      <c r="P16" s="69">
        <f t="shared" si="6"/>
        <v>0</v>
      </c>
      <c r="R16" t="e">
        <f t="shared" si="7"/>
        <v>#N/A</v>
      </c>
      <c r="S16" s="68">
        <f t="shared" si="8"/>
        <v>0</v>
      </c>
      <c r="T16" s="69">
        <f t="shared" si="9"/>
        <v>0</v>
      </c>
      <c r="V16" s="69">
        <f t="shared" si="10"/>
        <v>0</v>
      </c>
      <c r="X16" s="75">
        <f>SUM('R 17'!X16,V16)</f>
        <v>0</v>
      </c>
    </row>
    <row r="17" spans="1:24" x14ac:dyDescent="0.2">
      <c r="A17" s="7" t="s">
        <v>46</v>
      </c>
      <c r="B17" s="93" t="str">
        <f>'10er'!$L15</f>
        <v>ESV STAINZTAL</v>
      </c>
      <c r="C17" s="93"/>
      <c r="D17" s="93"/>
      <c r="E17" s="93"/>
      <c r="F17" s="67" t="e">
        <f t="shared" si="0"/>
        <v>#N/A</v>
      </c>
      <c r="G17" s="67">
        <f t="shared" si="1"/>
        <v>0</v>
      </c>
      <c r="H17" s="75">
        <f>SUM(IF(ISNUMBER(F17),F17,G17),'R 17'!H17)</f>
        <v>0</v>
      </c>
      <c r="I17" s="67"/>
      <c r="J17" s="67" t="e">
        <f t="shared" si="2"/>
        <v>#N/A</v>
      </c>
      <c r="K17" s="76">
        <f t="shared" si="3"/>
        <v>0</v>
      </c>
      <c r="L17" s="75">
        <f>SUM(IF(ISNUMBER(J17),J17,K17),'R 17'!L17)</f>
        <v>0</v>
      </c>
      <c r="M17" s="77"/>
      <c r="N17" t="e">
        <f t="shared" si="4"/>
        <v>#N/A</v>
      </c>
      <c r="O17" s="68">
        <f t="shared" si="5"/>
        <v>0</v>
      </c>
      <c r="P17" s="69">
        <f t="shared" si="6"/>
        <v>0</v>
      </c>
      <c r="R17" t="e">
        <f t="shared" si="7"/>
        <v>#N/A</v>
      </c>
      <c r="S17" s="68">
        <f t="shared" si="8"/>
        <v>0</v>
      </c>
      <c r="T17" s="69">
        <f t="shared" si="9"/>
        <v>0</v>
      </c>
      <c r="V17" s="69">
        <f t="shared" si="10"/>
        <v>0</v>
      </c>
      <c r="X17" s="75">
        <f>SUM('R 17'!X17,V17)</f>
        <v>0</v>
      </c>
    </row>
    <row r="18" spans="1:24" x14ac:dyDescent="0.2">
      <c r="A18" s="7" t="s">
        <v>47</v>
      </c>
      <c r="B18" s="93" t="str">
        <f>'10er'!$L16</f>
        <v>SSV MARHOF</v>
      </c>
      <c r="C18" s="93"/>
      <c r="D18" s="93"/>
      <c r="E18" s="93"/>
      <c r="F18" s="67" t="e">
        <f t="shared" si="0"/>
        <v>#N/A</v>
      </c>
      <c r="G18" s="67">
        <f t="shared" si="1"/>
        <v>0</v>
      </c>
      <c r="H18" s="75">
        <f>SUM(IF(ISNUMBER(F18),F18,G18),'R 17'!H18)</f>
        <v>0</v>
      </c>
      <c r="I18" s="67"/>
      <c r="J18" s="67" t="e">
        <f t="shared" si="2"/>
        <v>#N/A</v>
      </c>
      <c r="K18" s="76">
        <f t="shared" si="3"/>
        <v>0</v>
      </c>
      <c r="L18" s="75">
        <f>SUM(IF(ISNUMBER(J18),J18,K18),'R 17'!L18)</f>
        <v>0</v>
      </c>
      <c r="M18" s="60"/>
      <c r="N18" t="e">
        <f t="shared" si="4"/>
        <v>#N/A</v>
      </c>
      <c r="O18" s="68">
        <f t="shared" si="5"/>
        <v>0</v>
      </c>
      <c r="P18" s="69">
        <f t="shared" si="6"/>
        <v>0</v>
      </c>
      <c r="R18" t="e">
        <f t="shared" si="7"/>
        <v>#N/A</v>
      </c>
      <c r="S18" s="68">
        <f t="shared" si="8"/>
        <v>0</v>
      </c>
      <c r="T18" s="69">
        <f t="shared" si="9"/>
        <v>0</v>
      </c>
      <c r="V18" s="69">
        <f t="shared" si="10"/>
        <v>0</v>
      </c>
      <c r="X18" s="75">
        <f>SUM('R 17'!X18,V18)</f>
        <v>0</v>
      </c>
    </row>
    <row r="19" spans="1:24" x14ac:dyDescent="0.2">
      <c r="A19" s="7" t="s">
        <v>41</v>
      </c>
      <c r="B19" s="93" t="str">
        <f>'10er'!$L17</f>
        <v>ESV ST.JOSEF I</v>
      </c>
      <c r="C19" s="93"/>
      <c r="D19" s="93"/>
      <c r="E19" s="93"/>
      <c r="F19" s="67" t="e">
        <f t="shared" si="0"/>
        <v>#N/A</v>
      </c>
      <c r="G19" s="67">
        <f t="shared" si="1"/>
        <v>0</v>
      </c>
      <c r="H19" s="75">
        <f>SUM(IF(ISNUMBER(F19),F19,G19),'R 17'!H19)</f>
        <v>0</v>
      </c>
      <c r="I19" s="67"/>
      <c r="J19" s="67" t="e">
        <f t="shared" si="2"/>
        <v>#N/A</v>
      </c>
      <c r="K19" s="76">
        <f t="shared" si="3"/>
        <v>0</v>
      </c>
      <c r="L19" s="75">
        <f>SUM(IF(ISNUMBER(J19),J19,K19),'R 17'!L19)</f>
        <v>0</v>
      </c>
      <c r="M19" s="60"/>
      <c r="N19" t="e">
        <f t="shared" si="4"/>
        <v>#N/A</v>
      </c>
      <c r="O19" s="68">
        <f t="shared" si="5"/>
        <v>0</v>
      </c>
      <c r="P19" s="69">
        <f t="shared" si="6"/>
        <v>0</v>
      </c>
      <c r="R19" t="e">
        <f t="shared" si="7"/>
        <v>#N/A</v>
      </c>
      <c r="S19" s="68">
        <f t="shared" si="8"/>
        <v>0</v>
      </c>
      <c r="T19" s="69">
        <f t="shared" si="9"/>
        <v>0</v>
      </c>
      <c r="V19" s="69">
        <f t="shared" si="10"/>
        <v>0</v>
      </c>
      <c r="X19" s="75">
        <f>SUM('R 17'!X19,V19)</f>
        <v>0</v>
      </c>
    </row>
    <row r="20" spans="1:24" x14ac:dyDescent="0.2">
      <c r="A20" s="7" t="s">
        <v>36</v>
      </c>
      <c r="B20" s="93" t="str">
        <f>'10er'!$L18</f>
        <v>ESV WIESELSDORF I</v>
      </c>
      <c r="C20" s="93"/>
      <c r="D20" s="93"/>
      <c r="E20" s="93"/>
      <c r="F20" s="67" t="e">
        <f t="shared" si="0"/>
        <v>#N/A</v>
      </c>
      <c r="G20" s="67">
        <f t="shared" si="1"/>
        <v>0</v>
      </c>
      <c r="H20" s="75">
        <f>SUM(IF(ISNUMBER(F20),F20,G20),'R 17'!H20)</f>
        <v>0</v>
      </c>
      <c r="I20" s="67"/>
      <c r="J20" s="67" t="e">
        <f t="shared" si="2"/>
        <v>#N/A</v>
      </c>
      <c r="K20" s="76">
        <f t="shared" si="3"/>
        <v>0</v>
      </c>
      <c r="L20" s="75">
        <f>SUM(IF(ISNUMBER(J20),J20,K20),'R 17'!L20)</f>
        <v>0</v>
      </c>
      <c r="M20" s="60"/>
      <c r="N20" t="e">
        <f t="shared" si="4"/>
        <v>#N/A</v>
      </c>
      <c r="O20" s="68">
        <f t="shared" si="5"/>
        <v>0</v>
      </c>
      <c r="P20" s="69">
        <f t="shared" si="6"/>
        <v>0</v>
      </c>
      <c r="R20" t="e">
        <f t="shared" si="7"/>
        <v>#N/A</v>
      </c>
      <c r="S20" s="68">
        <f t="shared" si="8"/>
        <v>0</v>
      </c>
      <c r="T20" s="69">
        <f t="shared" si="9"/>
        <v>0</v>
      </c>
      <c r="V20" s="69">
        <f t="shared" si="10"/>
        <v>0</v>
      </c>
      <c r="X20" s="75">
        <f>SUM('R 17'!X20,V20)</f>
        <v>0</v>
      </c>
    </row>
    <row r="21" spans="1:24" x14ac:dyDescent="0.2">
      <c r="A21" s="7" t="s">
        <v>43</v>
      </c>
      <c r="B21" s="93" t="str">
        <f>'10er'!$L19</f>
        <v>ESV LANNACH II</v>
      </c>
      <c r="C21" s="93"/>
      <c r="D21" s="93"/>
      <c r="E21" s="93"/>
      <c r="F21" s="67">
        <f t="shared" si="0"/>
        <v>0</v>
      </c>
      <c r="G21" s="67" t="e">
        <f t="shared" si="1"/>
        <v>#N/A</v>
      </c>
      <c r="H21" s="75">
        <f>SUM(IF(ISNUMBER(F21),F21,G21),'R 17'!H21)</f>
        <v>0</v>
      </c>
      <c r="I21" s="67"/>
      <c r="J21" s="67">
        <f t="shared" si="2"/>
        <v>0</v>
      </c>
      <c r="K21" s="76" t="e">
        <f t="shared" si="3"/>
        <v>#N/A</v>
      </c>
      <c r="L21" s="75">
        <f>SUM(IF(ISNUMBER(J21),J21,K21),'R 17'!L21)</f>
        <v>0</v>
      </c>
      <c r="M21" s="60"/>
      <c r="N21">
        <f t="shared" si="4"/>
        <v>0</v>
      </c>
      <c r="O21" s="68" t="e">
        <f t="shared" si="5"/>
        <v>#N/A</v>
      </c>
      <c r="P21" s="69">
        <f t="shared" si="6"/>
        <v>0</v>
      </c>
      <c r="R21">
        <f t="shared" si="7"/>
        <v>0</v>
      </c>
      <c r="S21" s="68" t="e">
        <f t="shared" si="8"/>
        <v>#N/A</v>
      </c>
      <c r="T21" s="69">
        <f t="shared" si="9"/>
        <v>0</v>
      </c>
      <c r="V21" s="69">
        <f t="shared" si="10"/>
        <v>0</v>
      </c>
      <c r="X21" s="75">
        <f>SUM('R 17'!X21,V21)</f>
        <v>0</v>
      </c>
    </row>
    <row r="22" spans="1:24" x14ac:dyDescent="0.2">
      <c r="B22" s="96"/>
      <c r="C22" s="96"/>
      <c r="D22" s="96"/>
      <c r="E22" s="96"/>
    </row>
  </sheetData>
  <mergeCells count="22">
    <mergeCell ref="F4:H4"/>
    <mergeCell ref="J4:L4"/>
    <mergeCell ref="A11:B11"/>
    <mergeCell ref="A8:B8"/>
    <mergeCell ref="A9:B9"/>
    <mergeCell ref="A4:B4"/>
    <mergeCell ref="A5:B5"/>
    <mergeCell ref="A6:B6"/>
    <mergeCell ref="A7:B7"/>
    <mergeCell ref="C4:D4"/>
    <mergeCell ref="F11:M11"/>
    <mergeCell ref="B17:E17"/>
    <mergeCell ref="B18:E18"/>
    <mergeCell ref="B22:E22"/>
    <mergeCell ref="B19:E19"/>
    <mergeCell ref="B20:E20"/>
    <mergeCell ref="B21:E21"/>
    <mergeCell ref="B13:E13"/>
    <mergeCell ref="B14:E14"/>
    <mergeCell ref="B15:E15"/>
    <mergeCell ref="B16:E16"/>
    <mergeCell ref="B12:E12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24"/>
  <sheetViews>
    <sheetView workbookViewId="0">
      <selection activeCell="F19" sqref="F19"/>
    </sheetView>
  </sheetViews>
  <sheetFormatPr baseColWidth="10" defaultColWidth="11.5703125" defaultRowHeight="12.75" x14ac:dyDescent="0.2"/>
  <cols>
    <col min="1" max="1" width="1.7109375" style="1" customWidth="1"/>
    <col min="2" max="2" width="4.7109375" style="1" customWidth="1"/>
    <col min="3" max="3" width="11.28515625" style="1" bestFit="1" customWidth="1"/>
    <col min="4" max="4" width="3.7109375" style="1" customWidth="1"/>
    <col min="5" max="5" width="18.7109375" style="1" customWidth="1"/>
    <col min="6" max="7" width="3.7109375" style="1" customWidth="1"/>
    <col min="8" max="9" width="4.28515625" style="1" customWidth="1"/>
    <col min="10" max="13" width="5.28515625" style="1" customWidth="1"/>
    <col min="14" max="14" width="8.28515625" style="1" customWidth="1"/>
    <col min="15" max="15" width="4.42578125" style="1" customWidth="1"/>
    <col min="16" max="16" width="9.7109375" style="6" customWidth="1"/>
    <col min="17" max="17" width="5.7109375" style="1" customWidth="1"/>
    <col min="18" max="16384" width="11.5703125" style="1"/>
  </cols>
  <sheetData>
    <row r="1" spans="2:17" ht="6" customHeight="1" x14ac:dyDescent="0.2"/>
    <row r="2" spans="2:17" s="13" customFormat="1" ht="15.75" x14ac:dyDescent="0.25">
      <c r="B2" s="82" t="str">
        <f>'M1'!B2:E2</f>
        <v>Raiffeisen - Bezirkscup 2020/2021</v>
      </c>
      <c r="C2" s="82"/>
      <c r="D2" s="82"/>
      <c r="E2" s="82"/>
      <c r="M2" s="84" t="s">
        <v>60</v>
      </c>
      <c r="N2" s="84"/>
      <c r="O2" s="12" t="str">
        <f>'M1'!$O$2</f>
        <v>A</v>
      </c>
      <c r="P2" s="14"/>
    </row>
    <row r="3" spans="2:17" ht="4.9000000000000004" customHeight="1" x14ac:dyDescent="0.2"/>
    <row r="4" spans="2:17" s="13" customFormat="1" ht="15.75" x14ac:dyDescent="0.25">
      <c r="B4" s="82" t="s">
        <v>18</v>
      </c>
      <c r="C4" s="82"/>
      <c r="E4" s="85" t="str">
        <f>'10er'!$B$8</f>
        <v>DSC KAIJO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2:17" s="46" customFormat="1" ht="20.45" customHeight="1" x14ac:dyDescent="0.25">
      <c r="B5" s="42" t="s">
        <v>19</v>
      </c>
      <c r="C5" s="42" t="s">
        <v>20</v>
      </c>
      <c r="D5" s="42" t="s">
        <v>21</v>
      </c>
      <c r="E5" s="42" t="s">
        <v>22</v>
      </c>
      <c r="F5" s="42" t="s">
        <v>23</v>
      </c>
      <c r="G5" s="42" t="s">
        <v>24</v>
      </c>
      <c r="H5" s="42" t="s">
        <v>25</v>
      </c>
      <c r="I5" s="42" t="s">
        <v>26</v>
      </c>
      <c r="J5" s="43" t="s">
        <v>27</v>
      </c>
      <c r="K5" s="42" t="s">
        <v>28</v>
      </c>
      <c r="L5" s="42" t="s">
        <v>29</v>
      </c>
      <c r="M5" s="42" t="s">
        <v>30</v>
      </c>
      <c r="N5" s="44" t="s">
        <v>31</v>
      </c>
      <c r="O5" s="56" t="s">
        <v>63</v>
      </c>
      <c r="P5" s="45" t="s">
        <v>32</v>
      </c>
      <c r="Q5" s="43" t="s">
        <v>33</v>
      </c>
    </row>
    <row r="6" spans="2:17" s="2" customFormat="1" ht="15.75" x14ac:dyDescent="0.25">
      <c r="B6" s="15" t="s">
        <v>34</v>
      </c>
      <c r="C6" s="16">
        <f>'10er'!$C$5:$D$5</f>
        <v>44078</v>
      </c>
      <c r="D6" s="17" t="s">
        <v>35</v>
      </c>
      <c r="E6" s="18" t="str">
        <f>'10er'!B8</f>
        <v>DSC KAIJO</v>
      </c>
      <c r="F6" s="19">
        <f>'R 1'!$H$7</f>
        <v>0</v>
      </c>
      <c r="G6" s="19">
        <f>'R 1'!$F$7</f>
        <v>0</v>
      </c>
      <c r="H6" s="19">
        <f>'R 1'!$L$7</f>
        <v>0</v>
      </c>
      <c r="I6" s="19">
        <f>'R 1'!$J$7</f>
        <v>0</v>
      </c>
      <c r="J6" s="20">
        <f xml:space="preserve"> F6</f>
        <v>0</v>
      </c>
      <c r="K6" s="19">
        <f xml:space="preserve"> G6</f>
        <v>0</v>
      </c>
      <c r="L6" s="19">
        <f xml:space="preserve"> H6</f>
        <v>0</v>
      </c>
      <c r="M6" s="19">
        <f xml:space="preserve"> I6</f>
        <v>0</v>
      </c>
      <c r="N6" s="21">
        <f t="shared" ref="N6:N23" si="0">SUM(L6-M6)</f>
        <v>0</v>
      </c>
      <c r="O6" s="57">
        <f>IF(H6&gt;0,0+1,0)</f>
        <v>0</v>
      </c>
      <c r="P6" s="22" t="s">
        <v>37</v>
      </c>
      <c r="Q6" s="39">
        <f>IF(F6&lt;6,0,IF(F6=6,1,IF(F6&gt;6,3)))</f>
        <v>0</v>
      </c>
    </row>
    <row r="7" spans="2:17" s="2" customFormat="1" ht="15.75" x14ac:dyDescent="0.25">
      <c r="B7" s="15" t="s">
        <v>38</v>
      </c>
      <c r="C7" s="16">
        <f>'10er'!$C$12:$D$12</f>
        <v>44085</v>
      </c>
      <c r="D7" s="17" t="s">
        <v>39</v>
      </c>
      <c r="E7" s="18" t="str">
        <f>'10er'!D14</f>
        <v>DSC FELLNER</v>
      </c>
      <c r="F7" s="19">
        <f>'R 2'!$F$6</f>
        <v>0</v>
      </c>
      <c r="G7" s="19">
        <f>'R 2'!$H$6</f>
        <v>0</v>
      </c>
      <c r="H7" s="19">
        <f>'R 2'!$J$6</f>
        <v>0</v>
      </c>
      <c r="I7" s="19">
        <f>'R 2'!$L$6</f>
        <v>0</v>
      </c>
      <c r="J7" s="20">
        <f t="shared" ref="J7:J23" si="1">F7+J6</f>
        <v>0</v>
      </c>
      <c r="K7" s="19">
        <f t="shared" ref="K7:K23" si="2">G7+K6</f>
        <v>0</v>
      </c>
      <c r="L7" s="19">
        <f t="shared" ref="L7:L23" si="3">H7+L6</f>
        <v>0</v>
      </c>
      <c r="M7" s="19">
        <f t="shared" ref="M7:M23" si="4">I7+M6</f>
        <v>0</v>
      </c>
      <c r="N7" s="21">
        <f t="shared" si="0"/>
        <v>0</v>
      </c>
      <c r="O7" s="57">
        <f t="shared" ref="O7:O23" si="5">IF(H7&gt;0,O6+1,O6+0)</f>
        <v>0</v>
      </c>
      <c r="P7" s="22"/>
      <c r="Q7" s="39">
        <f>(IF(F7&lt;6,0,IF(F7=6,1,IF(F7&gt;6,3))))+Q6</f>
        <v>0</v>
      </c>
    </row>
    <row r="8" spans="2:17" s="2" customFormat="1" ht="15.75" x14ac:dyDescent="0.25">
      <c r="B8" s="15" t="s">
        <v>40</v>
      </c>
      <c r="C8" s="16">
        <f>'10er'!$C$19:$D$19</f>
        <v>44092</v>
      </c>
      <c r="D8" s="17" t="s">
        <v>35</v>
      </c>
      <c r="E8" s="18" t="str">
        <f>'10er'!B20</f>
        <v>ESV SCHLIEB</v>
      </c>
      <c r="F8" s="19">
        <f>'R 3'!$H$5</f>
        <v>0</v>
      </c>
      <c r="G8" s="19">
        <f>'R 3'!$F$5</f>
        <v>0</v>
      </c>
      <c r="H8" s="19">
        <f>'R 3'!$L$5</f>
        <v>0</v>
      </c>
      <c r="I8" s="19">
        <f>'R 3'!$J$5</f>
        <v>0</v>
      </c>
      <c r="J8" s="20">
        <f t="shared" si="1"/>
        <v>0</v>
      </c>
      <c r="K8" s="19">
        <f t="shared" si="2"/>
        <v>0</v>
      </c>
      <c r="L8" s="19">
        <f t="shared" si="3"/>
        <v>0</v>
      </c>
      <c r="M8" s="19">
        <f t="shared" si="4"/>
        <v>0</v>
      </c>
      <c r="N8" s="21">
        <f t="shared" si="0"/>
        <v>0</v>
      </c>
      <c r="O8" s="57">
        <f t="shared" si="5"/>
        <v>0</v>
      </c>
      <c r="P8" s="22" t="s">
        <v>37</v>
      </c>
      <c r="Q8" s="39">
        <f t="shared" ref="Q8:Q23" si="6">(IF(F8&lt;6,0,IF(F8=6,1,IF(F8&gt;6,3))))+Q7</f>
        <v>0</v>
      </c>
    </row>
    <row r="9" spans="2:17" s="2" customFormat="1" ht="15.75" x14ac:dyDescent="0.25">
      <c r="B9" s="15" t="s">
        <v>42</v>
      </c>
      <c r="C9" s="16">
        <f>'10er'!$C$26:$D$26</f>
        <v>44099</v>
      </c>
      <c r="D9" s="17" t="s">
        <v>35</v>
      </c>
      <c r="E9" s="18" t="str">
        <f>'10er'!B28</f>
        <v>ESV RASSACH</v>
      </c>
      <c r="F9" s="19">
        <f>'R 4'!$H$6</f>
        <v>0</v>
      </c>
      <c r="G9" s="19">
        <f>'R 4'!$F$6</f>
        <v>0</v>
      </c>
      <c r="H9" s="19">
        <f>'R 4'!$L$6</f>
        <v>0</v>
      </c>
      <c r="I9" s="19">
        <f>'R 4'!$J$6</f>
        <v>0</v>
      </c>
      <c r="J9" s="20">
        <f t="shared" si="1"/>
        <v>0</v>
      </c>
      <c r="K9" s="19">
        <f t="shared" si="2"/>
        <v>0</v>
      </c>
      <c r="L9" s="19">
        <f t="shared" si="3"/>
        <v>0</v>
      </c>
      <c r="M9" s="19">
        <f t="shared" si="4"/>
        <v>0</v>
      </c>
      <c r="N9" s="21">
        <f t="shared" si="0"/>
        <v>0</v>
      </c>
      <c r="O9" s="57">
        <f t="shared" si="5"/>
        <v>0</v>
      </c>
      <c r="P9" s="22"/>
      <c r="Q9" s="39">
        <f t="shared" si="6"/>
        <v>0</v>
      </c>
    </row>
    <row r="10" spans="2:17" s="2" customFormat="1" ht="15.75" x14ac:dyDescent="0.25">
      <c r="B10" s="15" t="s">
        <v>44</v>
      </c>
      <c r="C10" s="16">
        <f>'10er'!$C$33:$D$33</f>
        <v>44106</v>
      </c>
      <c r="D10" s="17" t="s">
        <v>39</v>
      </c>
      <c r="E10" s="18" t="str">
        <f>'10er'!D36</f>
        <v>ESV WIESELSDORF I</v>
      </c>
      <c r="F10" s="19">
        <f>'R 5'!$F$7</f>
        <v>0</v>
      </c>
      <c r="G10" s="19">
        <f>'R 5'!$H$7</f>
        <v>0</v>
      </c>
      <c r="H10" s="19">
        <f>'R 5'!$J$7</f>
        <v>0</v>
      </c>
      <c r="I10" s="19">
        <f>'R 5'!$L$7</f>
        <v>0</v>
      </c>
      <c r="J10" s="20">
        <f t="shared" si="1"/>
        <v>0</v>
      </c>
      <c r="K10" s="19">
        <f t="shared" si="2"/>
        <v>0</v>
      </c>
      <c r="L10" s="19">
        <f t="shared" si="3"/>
        <v>0</v>
      </c>
      <c r="M10" s="19">
        <f t="shared" si="4"/>
        <v>0</v>
      </c>
      <c r="N10" s="21">
        <f t="shared" si="0"/>
        <v>0</v>
      </c>
      <c r="O10" s="57">
        <f t="shared" si="5"/>
        <v>0</v>
      </c>
      <c r="P10" s="22"/>
      <c r="Q10" s="39">
        <f t="shared" si="6"/>
        <v>0</v>
      </c>
    </row>
    <row r="11" spans="2:17" s="2" customFormat="1" ht="15.75" x14ac:dyDescent="0.25">
      <c r="B11" s="15" t="s">
        <v>46</v>
      </c>
      <c r="C11" s="16">
        <f>'10er'!$G$5:$G$5</f>
        <v>44113</v>
      </c>
      <c r="D11" s="17" t="s">
        <v>35</v>
      </c>
      <c r="E11" s="18" t="str">
        <f>'10er'!F9</f>
        <v>DSC KAIJO</v>
      </c>
      <c r="F11" s="19">
        <f>'R 6'!$H$8</f>
        <v>0</v>
      </c>
      <c r="G11" s="19">
        <f>'R 6'!$F$8</f>
        <v>0</v>
      </c>
      <c r="H11" s="19">
        <f>'R 6'!$L$8</f>
        <v>0</v>
      </c>
      <c r="I11" s="19">
        <f>'R 6'!$J$8</f>
        <v>0</v>
      </c>
      <c r="J11" s="20">
        <f t="shared" si="1"/>
        <v>0</v>
      </c>
      <c r="K11" s="19">
        <f t="shared" si="2"/>
        <v>0</v>
      </c>
      <c r="L11" s="19">
        <f t="shared" si="3"/>
        <v>0</v>
      </c>
      <c r="M11" s="19">
        <f t="shared" si="4"/>
        <v>0</v>
      </c>
      <c r="N11" s="21">
        <f t="shared" si="0"/>
        <v>0</v>
      </c>
      <c r="O11" s="57">
        <f t="shared" si="5"/>
        <v>0</v>
      </c>
      <c r="P11" s="22"/>
      <c r="Q11" s="39">
        <f t="shared" si="6"/>
        <v>0</v>
      </c>
    </row>
    <row r="12" spans="2:17" s="2" customFormat="1" ht="15.75" x14ac:dyDescent="0.25">
      <c r="B12" s="15" t="s">
        <v>47</v>
      </c>
      <c r="C12" s="16">
        <f>'10er'!$G$12:$G$12</f>
        <v>44120</v>
      </c>
      <c r="D12" s="17" t="s">
        <v>39</v>
      </c>
      <c r="E12" s="18" t="str">
        <f>'10er'!H17</f>
        <v>ESV LANNACH I</v>
      </c>
      <c r="F12" s="19">
        <f>'R 7'!$F$9</f>
        <v>0</v>
      </c>
      <c r="G12" s="19">
        <f>'R 7'!$H$9</f>
        <v>0</v>
      </c>
      <c r="H12" s="19">
        <f>'R 7'!$J$9</f>
        <v>0</v>
      </c>
      <c r="I12" s="19">
        <f>'R 7'!$L$9</f>
        <v>0</v>
      </c>
      <c r="J12" s="20">
        <f t="shared" si="1"/>
        <v>0</v>
      </c>
      <c r="K12" s="19">
        <f t="shared" si="2"/>
        <v>0</v>
      </c>
      <c r="L12" s="19">
        <f t="shared" si="3"/>
        <v>0</v>
      </c>
      <c r="M12" s="19">
        <f t="shared" si="4"/>
        <v>0</v>
      </c>
      <c r="N12" s="21">
        <f t="shared" si="0"/>
        <v>0</v>
      </c>
      <c r="O12" s="57">
        <f t="shared" si="5"/>
        <v>0</v>
      </c>
      <c r="P12" s="22"/>
      <c r="Q12" s="39">
        <f t="shared" si="6"/>
        <v>0</v>
      </c>
    </row>
    <row r="13" spans="2:17" s="2" customFormat="1" ht="15.75" x14ac:dyDescent="0.25">
      <c r="B13" s="15" t="s">
        <v>41</v>
      </c>
      <c r="C13" s="16">
        <f>'10er'!$G$19:$G$19</f>
        <v>44127</v>
      </c>
      <c r="D13" s="17" t="s">
        <v>35</v>
      </c>
      <c r="E13" s="18" t="str">
        <f>'10er'!F24</f>
        <v>ESV LANNACH II</v>
      </c>
      <c r="F13" s="19">
        <f>'R 8'!$H$9</f>
        <v>0</v>
      </c>
      <c r="G13" s="19">
        <f>'R 8'!$F$9</f>
        <v>0</v>
      </c>
      <c r="H13" s="19">
        <f>'R 8'!$L$9</f>
        <v>0</v>
      </c>
      <c r="I13" s="19">
        <f>'R 8'!$J$9</f>
        <v>0</v>
      </c>
      <c r="J13" s="20">
        <f t="shared" si="1"/>
        <v>0</v>
      </c>
      <c r="K13" s="19">
        <f t="shared" si="2"/>
        <v>0</v>
      </c>
      <c r="L13" s="19">
        <f t="shared" si="3"/>
        <v>0</v>
      </c>
      <c r="M13" s="19">
        <f t="shared" si="4"/>
        <v>0</v>
      </c>
      <c r="N13" s="21">
        <f t="shared" si="0"/>
        <v>0</v>
      </c>
      <c r="O13" s="57">
        <f t="shared" si="5"/>
        <v>0</v>
      </c>
      <c r="P13" s="22"/>
      <c r="Q13" s="39">
        <f t="shared" si="6"/>
        <v>0</v>
      </c>
    </row>
    <row r="14" spans="2:17" s="2" customFormat="1" ht="16.5" thickBot="1" x14ac:dyDescent="0.3">
      <c r="B14" s="23" t="s">
        <v>36</v>
      </c>
      <c r="C14" s="24">
        <f>'10er'!$G$26:$G$26</f>
        <v>44134</v>
      </c>
      <c r="D14" s="25" t="s">
        <v>39</v>
      </c>
      <c r="E14" s="26" t="str">
        <f>'10er'!H30</f>
        <v>ESV LANNACH II</v>
      </c>
      <c r="F14" s="27">
        <f>'R 9'!$F$8</f>
        <v>0</v>
      </c>
      <c r="G14" s="27">
        <f>'R 9'!$H$8</f>
        <v>0</v>
      </c>
      <c r="H14" s="27">
        <f>'R 9'!$J$8</f>
        <v>0</v>
      </c>
      <c r="I14" s="27">
        <f>'R 9'!$L$8</f>
        <v>0</v>
      </c>
      <c r="J14" s="28">
        <f t="shared" si="1"/>
        <v>0</v>
      </c>
      <c r="K14" s="27">
        <f t="shared" si="2"/>
        <v>0</v>
      </c>
      <c r="L14" s="27">
        <f t="shared" si="3"/>
        <v>0</v>
      </c>
      <c r="M14" s="27">
        <f t="shared" si="4"/>
        <v>0</v>
      </c>
      <c r="N14" s="29">
        <f t="shared" si="0"/>
        <v>0</v>
      </c>
      <c r="O14" s="59">
        <f t="shared" si="5"/>
        <v>0</v>
      </c>
      <c r="P14" s="30"/>
      <c r="Q14" s="40">
        <f t="shared" si="6"/>
        <v>0</v>
      </c>
    </row>
    <row r="15" spans="2:17" s="2" customFormat="1" ht="15.75" x14ac:dyDescent="0.25">
      <c r="B15" s="31" t="s">
        <v>43</v>
      </c>
      <c r="C15" s="32">
        <f>'10er'!$C$49:$D$49</f>
        <v>44288</v>
      </c>
      <c r="D15" s="33" t="s">
        <v>39</v>
      </c>
      <c r="E15" s="34" t="str">
        <f>'10er'!D52</f>
        <v>DSC KAIJO</v>
      </c>
      <c r="F15" s="19">
        <f>'R 10'!$F$7</f>
        <v>0</v>
      </c>
      <c r="G15" s="19">
        <f>'R 10'!$H$7</f>
        <v>0</v>
      </c>
      <c r="H15" s="19">
        <f>'R 10'!$J$7</f>
        <v>0</v>
      </c>
      <c r="I15" s="19">
        <f>'R 10'!$L$7</f>
        <v>0</v>
      </c>
      <c r="J15" s="35">
        <f t="shared" si="1"/>
        <v>0</v>
      </c>
      <c r="K15" s="36">
        <f t="shared" si="2"/>
        <v>0</v>
      </c>
      <c r="L15" s="36">
        <f t="shared" si="3"/>
        <v>0</v>
      </c>
      <c r="M15" s="36">
        <f t="shared" si="4"/>
        <v>0</v>
      </c>
      <c r="N15" s="37">
        <f t="shared" si="0"/>
        <v>0</v>
      </c>
      <c r="O15" s="58">
        <f t="shared" si="5"/>
        <v>0</v>
      </c>
      <c r="P15" s="38"/>
      <c r="Q15" s="41">
        <f t="shared" si="6"/>
        <v>0</v>
      </c>
    </row>
    <row r="16" spans="2:17" s="2" customFormat="1" ht="15.75" x14ac:dyDescent="0.25">
      <c r="B16" s="15" t="s">
        <v>45</v>
      </c>
      <c r="C16" s="16">
        <f>'10er'!$C$56:$D$56</f>
        <v>44295</v>
      </c>
      <c r="D16" s="17" t="s">
        <v>35</v>
      </c>
      <c r="E16" s="18" t="str">
        <f>'10er'!B58</f>
        <v>DSC FELLNER</v>
      </c>
      <c r="F16" s="19">
        <f>'R 11'!$H$6</f>
        <v>0</v>
      </c>
      <c r="G16" s="19">
        <f>'R 11'!$F$6</f>
        <v>0</v>
      </c>
      <c r="H16" s="19">
        <f>'R 11'!$L$6</f>
        <v>0</v>
      </c>
      <c r="I16" s="19">
        <f>'R 11'!$J$6</f>
        <v>0</v>
      </c>
      <c r="J16" s="20">
        <f t="shared" si="1"/>
        <v>0</v>
      </c>
      <c r="K16" s="19">
        <f t="shared" si="2"/>
        <v>0</v>
      </c>
      <c r="L16" s="19">
        <f t="shared" si="3"/>
        <v>0</v>
      </c>
      <c r="M16" s="19">
        <f t="shared" si="4"/>
        <v>0</v>
      </c>
      <c r="N16" s="21">
        <f t="shared" si="0"/>
        <v>0</v>
      </c>
      <c r="O16" s="57">
        <f t="shared" si="5"/>
        <v>0</v>
      </c>
      <c r="P16" s="22"/>
      <c r="Q16" s="39">
        <f t="shared" si="6"/>
        <v>0</v>
      </c>
    </row>
    <row r="17" spans="2:17" s="2" customFormat="1" ht="15.75" x14ac:dyDescent="0.25">
      <c r="B17" s="31" t="s">
        <v>48</v>
      </c>
      <c r="C17" s="32">
        <f>'10er'!$C$63:$D$63</f>
        <v>44302</v>
      </c>
      <c r="D17" s="33" t="s">
        <v>39</v>
      </c>
      <c r="E17" s="34" t="str">
        <f>'10er'!D64</f>
        <v>ESV SCHLIEB</v>
      </c>
      <c r="F17" s="19">
        <f>'R 12'!$F$5</f>
        <v>0</v>
      </c>
      <c r="G17" s="19">
        <f>'R 12'!$H$5</f>
        <v>0</v>
      </c>
      <c r="H17" s="19">
        <f>'R 12'!$J$5</f>
        <v>0</v>
      </c>
      <c r="I17" s="19">
        <f>'R 12'!$L$5</f>
        <v>0</v>
      </c>
      <c r="J17" s="35">
        <f t="shared" si="1"/>
        <v>0</v>
      </c>
      <c r="K17" s="36">
        <f t="shared" si="2"/>
        <v>0</v>
      </c>
      <c r="L17" s="36">
        <f t="shared" si="3"/>
        <v>0</v>
      </c>
      <c r="M17" s="36">
        <f t="shared" si="4"/>
        <v>0</v>
      </c>
      <c r="N17" s="37">
        <f t="shared" si="0"/>
        <v>0</v>
      </c>
      <c r="O17" s="57">
        <f t="shared" si="5"/>
        <v>0</v>
      </c>
      <c r="P17" s="38"/>
      <c r="Q17" s="39">
        <f t="shared" si="6"/>
        <v>0</v>
      </c>
    </row>
    <row r="18" spans="2:17" s="2" customFormat="1" ht="15.75" x14ac:dyDescent="0.25">
      <c r="B18" s="15" t="s">
        <v>49</v>
      </c>
      <c r="C18" s="16">
        <f>'10er'!$C$70:$D$70</f>
        <v>44309</v>
      </c>
      <c r="D18" s="17" t="s">
        <v>39</v>
      </c>
      <c r="E18" s="18" t="str">
        <f>'10er'!D72</f>
        <v>ESV RASSACH</v>
      </c>
      <c r="F18" s="19">
        <f>'R 13'!$F$6</f>
        <v>0</v>
      </c>
      <c r="G18" s="19">
        <f>'R 13'!$H$6</f>
        <v>0</v>
      </c>
      <c r="H18" s="19">
        <f>'R 13'!$J$6</f>
        <v>0</v>
      </c>
      <c r="I18" s="19">
        <f>'R 13'!$L$6</f>
        <v>0</v>
      </c>
      <c r="J18" s="20">
        <f t="shared" si="1"/>
        <v>0</v>
      </c>
      <c r="K18" s="19">
        <f t="shared" si="2"/>
        <v>0</v>
      </c>
      <c r="L18" s="19">
        <f t="shared" si="3"/>
        <v>0</v>
      </c>
      <c r="M18" s="19">
        <f t="shared" si="4"/>
        <v>0</v>
      </c>
      <c r="N18" s="21">
        <f t="shared" si="0"/>
        <v>0</v>
      </c>
      <c r="O18" s="57">
        <f t="shared" si="5"/>
        <v>0</v>
      </c>
      <c r="P18" s="22"/>
      <c r="Q18" s="39">
        <f t="shared" si="6"/>
        <v>0</v>
      </c>
    </row>
    <row r="19" spans="2:17" s="2" customFormat="1" ht="15.75" x14ac:dyDescent="0.25">
      <c r="B19" s="15" t="s">
        <v>50</v>
      </c>
      <c r="C19" s="16">
        <f>'10er'!$C$77:$D$77</f>
        <v>44316</v>
      </c>
      <c r="D19" s="17" t="s">
        <v>35</v>
      </c>
      <c r="E19" s="18" t="str">
        <f>'10er'!B80</f>
        <v>ESV WIESELSDORF I</v>
      </c>
      <c r="F19" s="19">
        <f>'R 14'!$H$7</f>
        <v>0</v>
      </c>
      <c r="G19" s="19">
        <f>'R 14'!$F$7</f>
        <v>0</v>
      </c>
      <c r="H19" s="19">
        <f>'R 14'!$L$7</f>
        <v>0</v>
      </c>
      <c r="I19" s="19">
        <f>'R 14'!$J$7</f>
        <v>0</v>
      </c>
      <c r="J19" s="20">
        <f t="shared" si="1"/>
        <v>0</v>
      </c>
      <c r="K19" s="19">
        <f t="shared" si="2"/>
        <v>0</v>
      </c>
      <c r="L19" s="19">
        <f t="shared" si="3"/>
        <v>0</v>
      </c>
      <c r="M19" s="19">
        <f t="shared" si="4"/>
        <v>0</v>
      </c>
      <c r="N19" s="21">
        <f t="shared" si="0"/>
        <v>0</v>
      </c>
      <c r="O19" s="57">
        <f t="shared" si="5"/>
        <v>0</v>
      </c>
      <c r="P19" s="22"/>
      <c r="Q19" s="39">
        <f t="shared" si="6"/>
        <v>0</v>
      </c>
    </row>
    <row r="20" spans="2:17" s="2" customFormat="1" ht="15.75" x14ac:dyDescent="0.25">
      <c r="B20" s="15" t="s">
        <v>51</v>
      </c>
      <c r="C20" s="16">
        <f>'10er'!$G$49:$G$49</f>
        <v>44323</v>
      </c>
      <c r="D20" s="17" t="s">
        <v>39</v>
      </c>
      <c r="E20" s="18" t="str">
        <f>'10er'!H53</f>
        <v>DSC KAIJO</v>
      </c>
      <c r="F20" s="19">
        <f>'R 15'!$F$8</f>
        <v>0</v>
      </c>
      <c r="G20" s="19">
        <f>'R 15'!$H$8</f>
        <v>0</v>
      </c>
      <c r="H20" s="19">
        <f>'R 15'!$J$8</f>
        <v>0</v>
      </c>
      <c r="I20" s="19">
        <f>'R 15'!$L$8</f>
        <v>0</v>
      </c>
      <c r="J20" s="20">
        <f t="shared" si="1"/>
        <v>0</v>
      </c>
      <c r="K20" s="19">
        <f t="shared" si="2"/>
        <v>0</v>
      </c>
      <c r="L20" s="19">
        <f t="shared" si="3"/>
        <v>0</v>
      </c>
      <c r="M20" s="19">
        <f t="shared" si="4"/>
        <v>0</v>
      </c>
      <c r="N20" s="21">
        <f t="shared" si="0"/>
        <v>0</v>
      </c>
      <c r="O20" s="57">
        <f t="shared" si="5"/>
        <v>0</v>
      </c>
      <c r="P20" s="22"/>
      <c r="Q20" s="39">
        <f t="shared" si="6"/>
        <v>0</v>
      </c>
    </row>
    <row r="21" spans="2:17" s="2" customFormat="1" ht="15.75" x14ac:dyDescent="0.25">
      <c r="B21" s="15" t="s">
        <v>52</v>
      </c>
      <c r="C21" s="16">
        <f>'10er'!$G$56:$G$56</f>
        <v>44330</v>
      </c>
      <c r="D21" s="17" t="s">
        <v>35</v>
      </c>
      <c r="E21" s="18" t="str">
        <f>'10er'!F61</f>
        <v>ESV LANNACH I</v>
      </c>
      <c r="F21" s="19">
        <f>'R 16'!$H$9</f>
        <v>0</v>
      </c>
      <c r="G21" s="19">
        <f>'R 16'!$F$9</f>
        <v>0</v>
      </c>
      <c r="H21" s="19">
        <f>'R 16'!$L$9</f>
        <v>0</v>
      </c>
      <c r="I21" s="19">
        <f>'R 16'!$J$9</f>
        <v>0</v>
      </c>
      <c r="J21" s="20">
        <f t="shared" si="1"/>
        <v>0</v>
      </c>
      <c r="K21" s="19">
        <f t="shared" si="2"/>
        <v>0</v>
      </c>
      <c r="L21" s="19">
        <f t="shared" si="3"/>
        <v>0</v>
      </c>
      <c r="M21" s="19">
        <f t="shared" si="4"/>
        <v>0</v>
      </c>
      <c r="N21" s="21">
        <f t="shared" si="0"/>
        <v>0</v>
      </c>
      <c r="O21" s="57">
        <f t="shared" si="5"/>
        <v>0</v>
      </c>
      <c r="P21" s="22"/>
      <c r="Q21" s="39">
        <f t="shared" si="6"/>
        <v>0</v>
      </c>
    </row>
    <row r="22" spans="2:17" s="2" customFormat="1" ht="15.75" x14ac:dyDescent="0.25">
      <c r="B22" s="15" t="s">
        <v>53</v>
      </c>
      <c r="C22" s="16">
        <f>'10er'!$G$63:$G$63</f>
        <v>44337</v>
      </c>
      <c r="D22" s="17" t="s">
        <v>39</v>
      </c>
      <c r="E22" s="18" t="str">
        <f>'10er'!H68</f>
        <v>ESV LANNACH II</v>
      </c>
      <c r="F22" s="19">
        <f>'R 17'!$F$9</f>
        <v>0</v>
      </c>
      <c r="G22" s="19">
        <f>'R 17'!$H$9</f>
        <v>0</v>
      </c>
      <c r="H22" s="19">
        <f>'R 17'!$J$9</f>
        <v>0</v>
      </c>
      <c r="I22" s="19">
        <f>'R 17'!$L$9</f>
        <v>0</v>
      </c>
      <c r="J22" s="20">
        <f t="shared" si="1"/>
        <v>0</v>
      </c>
      <c r="K22" s="19">
        <f t="shared" si="2"/>
        <v>0</v>
      </c>
      <c r="L22" s="19">
        <f t="shared" si="3"/>
        <v>0</v>
      </c>
      <c r="M22" s="19">
        <f t="shared" si="4"/>
        <v>0</v>
      </c>
      <c r="N22" s="21">
        <f t="shared" si="0"/>
        <v>0</v>
      </c>
      <c r="O22" s="57">
        <f t="shared" si="5"/>
        <v>0</v>
      </c>
      <c r="P22" s="22"/>
      <c r="Q22" s="39">
        <f t="shared" si="6"/>
        <v>0</v>
      </c>
    </row>
    <row r="23" spans="2:17" s="2" customFormat="1" ht="15.75" x14ac:dyDescent="0.25">
      <c r="B23" s="15" t="s">
        <v>54</v>
      </c>
      <c r="C23" s="16">
        <f>'10er'!$G$70:$G$70</f>
        <v>44344</v>
      </c>
      <c r="D23" s="17" t="s">
        <v>35</v>
      </c>
      <c r="E23" s="18" t="str">
        <f>'10er'!F74</f>
        <v>ESV LANNACH II</v>
      </c>
      <c r="F23" s="19">
        <f>'R 18'!$H$8</f>
        <v>0</v>
      </c>
      <c r="G23" s="19">
        <f>'R 18'!$F$8</f>
        <v>0</v>
      </c>
      <c r="H23" s="19">
        <f>'R 18'!$L$8</f>
        <v>0</v>
      </c>
      <c r="I23" s="19">
        <f>'R 18'!$J$8</f>
        <v>0</v>
      </c>
      <c r="J23" s="20">
        <f t="shared" si="1"/>
        <v>0</v>
      </c>
      <c r="K23" s="19">
        <f t="shared" si="2"/>
        <v>0</v>
      </c>
      <c r="L23" s="19">
        <f t="shared" si="3"/>
        <v>0</v>
      </c>
      <c r="M23" s="19">
        <f t="shared" si="4"/>
        <v>0</v>
      </c>
      <c r="N23" s="21">
        <f t="shared" si="0"/>
        <v>0</v>
      </c>
      <c r="O23" s="57">
        <f t="shared" si="5"/>
        <v>0</v>
      </c>
      <c r="P23" s="22"/>
      <c r="Q23" s="39">
        <f t="shared" si="6"/>
        <v>0</v>
      </c>
    </row>
    <row r="24" spans="2:17" s="2" customFormat="1" ht="15.75" x14ac:dyDescent="0.25">
      <c r="B24" s="19"/>
      <c r="C24" s="19"/>
      <c r="D24" s="19"/>
      <c r="E24" s="19"/>
      <c r="F24" s="36"/>
      <c r="G24" s="36"/>
      <c r="H24" s="36"/>
      <c r="I24" s="36"/>
      <c r="J24" s="19"/>
      <c r="K24" s="19"/>
      <c r="L24" s="19"/>
      <c r="M24" s="19"/>
      <c r="N24" s="19"/>
      <c r="O24" s="19"/>
      <c r="P24" s="22">
        <f>SUM(P6:P23)</f>
        <v>0</v>
      </c>
      <c r="Q24" s="53"/>
    </row>
  </sheetData>
  <mergeCells count="4">
    <mergeCell ref="B2:E2"/>
    <mergeCell ref="B4:C4"/>
    <mergeCell ref="E4:P4"/>
    <mergeCell ref="M2:N2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4"/>
  <sheetViews>
    <sheetView workbookViewId="0">
      <selection activeCell="E4" sqref="E4:P4"/>
    </sheetView>
  </sheetViews>
  <sheetFormatPr baseColWidth="10" defaultColWidth="11.5703125" defaultRowHeight="12.75" x14ac:dyDescent="0.2"/>
  <cols>
    <col min="1" max="1" width="1.7109375" style="1" customWidth="1"/>
    <col min="2" max="2" width="4.7109375" style="1" customWidth="1"/>
    <col min="3" max="3" width="11.28515625" style="1" bestFit="1" customWidth="1"/>
    <col min="4" max="4" width="3.7109375" style="1" customWidth="1"/>
    <col min="5" max="5" width="18.7109375" style="1" customWidth="1"/>
    <col min="6" max="7" width="3.7109375" style="1" customWidth="1"/>
    <col min="8" max="9" width="4.28515625" style="1" customWidth="1"/>
    <col min="10" max="13" width="5.28515625" style="1" customWidth="1"/>
    <col min="14" max="14" width="8.28515625" style="1" customWidth="1"/>
    <col min="15" max="15" width="4.42578125" style="1" customWidth="1"/>
    <col min="16" max="16" width="9.7109375" style="6" customWidth="1"/>
    <col min="17" max="17" width="5.7109375" style="1" customWidth="1"/>
    <col min="18" max="16384" width="11.5703125" style="1"/>
  </cols>
  <sheetData>
    <row r="1" spans="2:17" ht="6" customHeight="1" x14ac:dyDescent="0.2"/>
    <row r="2" spans="2:17" s="13" customFormat="1" ht="15.75" x14ac:dyDescent="0.25">
      <c r="B2" s="82" t="str">
        <f>'M1'!B2:E2</f>
        <v>Raiffeisen - Bezirkscup 2020/2021</v>
      </c>
      <c r="C2" s="82"/>
      <c r="D2" s="82"/>
      <c r="E2" s="82"/>
      <c r="M2" s="84" t="s">
        <v>60</v>
      </c>
      <c r="N2" s="84"/>
      <c r="O2" s="12" t="str">
        <f>'M1'!$O$2</f>
        <v>A</v>
      </c>
      <c r="P2" s="14"/>
    </row>
    <row r="3" spans="2:17" ht="4.9000000000000004" customHeight="1" x14ac:dyDescent="0.2"/>
    <row r="4" spans="2:17" s="13" customFormat="1" ht="15.75" x14ac:dyDescent="0.25">
      <c r="B4" s="82" t="s">
        <v>18</v>
      </c>
      <c r="C4" s="82"/>
      <c r="E4" s="85" t="str">
        <f>'10er'!$B$9</f>
        <v>DSC FELLNER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2:17" s="46" customFormat="1" ht="20.45" customHeight="1" x14ac:dyDescent="0.25">
      <c r="B5" s="42" t="s">
        <v>19</v>
      </c>
      <c r="C5" s="42" t="s">
        <v>20</v>
      </c>
      <c r="D5" s="42" t="s">
        <v>21</v>
      </c>
      <c r="E5" s="42" t="s">
        <v>22</v>
      </c>
      <c r="F5" s="42" t="s">
        <v>23</v>
      </c>
      <c r="G5" s="42" t="s">
        <v>24</v>
      </c>
      <c r="H5" s="42" t="s">
        <v>25</v>
      </c>
      <c r="I5" s="42" t="s">
        <v>26</v>
      </c>
      <c r="J5" s="43" t="s">
        <v>27</v>
      </c>
      <c r="K5" s="42" t="s">
        <v>28</v>
      </c>
      <c r="L5" s="42" t="s">
        <v>29</v>
      </c>
      <c r="M5" s="42" t="s">
        <v>30</v>
      </c>
      <c r="N5" s="44" t="s">
        <v>31</v>
      </c>
      <c r="O5" s="56" t="s">
        <v>63</v>
      </c>
      <c r="P5" s="45" t="s">
        <v>32</v>
      </c>
      <c r="Q5" s="43" t="s">
        <v>33</v>
      </c>
    </row>
    <row r="6" spans="2:17" s="2" customFormat="1" ht="15.75" x14ac:dyDescent="0.25">
      <c r="B6" s="15" t="s">
        <v>34</v>
      </c>
      <c r="C6" s="16">
        <f>'10er'!$C$5:$D$5</f>
        <v>44078</v>
      </c>
      <c r="D6" s="17" t="s">
        <v>39</v>
      </c>
      <c r="E6" s="18" t="str">
        <f>'10er'!D9</f>
        <v>SSV MARHOF</v>
      </c>
      <c r="F6" s="19">
        <f>'R 1'!$F$8</f>
        <v>0</v>
      </c>
      <c r="G6" s="19">
        <f>'R 1'!$H$8</f>
        <v>0</v>
      </c>
      <c r="H6" s="19">
        <f>'R 1'!$J$8</f>
        <v>0</v>
      </c>
      <c r="I6" s="19">
        <f>'R 1'!$L$8</f>
        <v>0</v>
      </c>
      <c r="J6" s="20">
        <f xml:space="preserve"> F6</f>
        <v>0</v>
      </c>
      <c r="K6" s="19">
        <f xml:space="preserve"> G6</f>
        <v>0</v>
      </c>
      <c r="L6" s="19">
        <f xml:space="preserve"> H6</f>
        <v>0</v>
      </c>
      <c r="M6" s="19">
        <f xml:space="preserve"> I6</f>
        <v>0</v>
      </c>
      <c r="N6" s="21">
        <f t="shared" ref="N6:N23" si="0">SUM(L6-M6)</f>
        <v>0</v>
      </c>
      <c r="O6" s="57">
        <f>IF(H6&gt;0,0+1,0)</f>
        <v>0</v>
      </c>
      <c r="P6" s="22" t="s">
        <v>37</v>
      </c>
      <c r="Q6" s="39">
        <f>IF(F6&lt;6,0,IF(F6=6,1,IF(F6&gt;6,3)))</f>
        <v>0</v>
      </c>
    </row>
    <row r="7" spans="2:17" s="2" customFormat="1" ht="15.75" x14ac:dyDescent="0.25">
      <c r="B7" s="15" t="s">
        <v>38</v>
      </c>
      <c r="C7" s="16">
        <f>'10er'!$C$12:$D$12</f>
        <v>44085</v>
      </c>
      <c r="D7" s="17" t="s">
        <v>35</v>
      </c>
      <c r="E7" s="18" t="str">
        <f>'10er'!B15</f>
        <v>SSV MARHOF</v>
      </c>
      <c r="F7" s="19">
        <f>'R 2'!$H$7</f>
        <v>0</v>
      </c>
      <c r="G7" s="19">
        <f>'R 2'!$F$7</f>
        <v>0</v>
      </c>
      <c r="H7" s="19">
        <f>'R 2'!$L$7</f>
        <v>0</v>
      </c>
      <c r="I7" s="19">
        <f>'R 2'!$J$7</f>
        <v>0</v>
      </c>
      <c r="J7" s="20">
        <f t="shared" ref="J7:J23" si="1">F7+J6</f>
        <v>0</v>
      </c>
      <c r="K7" s="19">
        <f t="shared" ref="K7:K23" si="2">G7+K6</f>
        <v>0</v>
      </c>
      <c r="L7" s="19">
        <f t="shared" ref="L7:L23" si="3">H7+L6</f>
        <v>0</v>
      </c>
      <c r="M7" s="19">
        <f t="shared" ref="M7:M23" si="4">I7+M6</f>
        <v>0</v>
      </c>
      <c r="N7" s="21">
        <f t="shared" si="0"/>
        <v>0</v>
      </c>
      <c r="O7" s="57">
        <f t="shared" ref="O7:O23" si="5">IF(H7&gt;0,O6+1,O6+0)</f>
        <v>0</v>
      </c>
      <c r="P7" s="22"/>
      <c r="Q7" s="39">
        <f>(IF(F7&lt;6,0,IF(F7=6,1,IF(F7&gt;6,3))))+Q6</f>
        <v>0</v>
      </c>
    </row>
    <row r="8" spans="2:17" s="2" customFormat="1" ht="15.75" x14ac:dyDescent="0.25">
      <c r="B8" s="15" t="s">
        <v>40</v>
      </c>
      <c r="C8" s="16">
        <f>'10er'!$C$19:$D$19</f>
        <v>44092</v>
      </c>
      <c r="D8" s="17" t="s">
        <v>39</v>
      </c>
      <c r="E8" s="18" t="str">
        <f>'10er'!D21</f>
        <v>SSV MARHOF</v>
      </c>
      <c r="F8" s="19">
        <f>'R 3'!$F$6</f>
        <v>0</v>
      </c>
      <c r="G8" s="19">
        <f>'R 3'!$H$6</f>
        <v>0</v>
      </c>
      <c r="H8" s="19">
        <f>'R 3'!$J$6</f>
        <v>0</v>
      </c>
      <c r="I8" s="19">
        <f>'R 3'!$L$6</f>
        <v>0</v>
      </c>
      <c r="J8" s="20">
        <f t="shared" si="1"/>
        <v>0</v>
      </c>
      <c r="K8" s="19">
        <f t="shared" si="2"/>
        <v>0</v>
      </c>
      <c r="L8" s="19">
        <f t="shared" si="3"/>
        <v>0</v>
      </c>
      <c r="M8" s="19">
        <f t="shared" si="4"/>
        <v>0</v>
      </c>
      <c r="N8" s="21">
        <f t="shared" si="0"/>
        <v>0</v>
      </c>
      <c r="O8" s="57">
        <f t="shared" si="5"/>
        <v>0</v>
      </c>
      <c r="P8" s="22" t="s">
        <v>37</v>
      </c>
      <c r="Q8" s="39">
        <f t="shared" ref="Q8:Q23" si="6">(IF(F8&lt;6,0,IF(F8=6,1,IF(F8&gt;6,3))))+Q7</f>
        <v>0</v>
      </c>
    </row>
    <row r="9" spans="2:17" s="2" customFormat="1" ht="15.75" x14ac:dyDescent="0.25">
      <c r="B9" s="15" t="s">
        <v>42</v>
      </c>
      <c r="C9" s="16">
        <f>'10er'!$C$26:$D$26</f>
        <v>44099</v>
      </c>
      <c r="D9" s="17" t="s">
        <v>39</v>
      </c>
      <c r="E9" s="18" t="str">
        <f>'10er'!D27</f>
        <v>SSV MARHOF</v>
      </c>
      <c r="F9" s="19">
        <f>'R 4'!$F$5</f>
        <v>0</v>
      </c>
      <c r="G9" s="19">
        <f>'R 4'!$H$5</f>
        <v>0</v>
      </c>
      <c r="H9" s="19">
        <f>'R 4'!$J$5</f>
        <v>0</v>
      </c>
      <c r="I9" s="19">
        <f>'R 4'!$L$5</f>
        <v>0</v>
      </c>
      <c r="J9" s="20">
        <f t="shared" si="1"/>
        <v>0</v>
      </c>
      <c r="K9" s="19">
        <f t="shared" si="2"/>
        <v>0</v>
      </c>
      <c r="L9" s="19">
        <f t="shared" si="3"/>
        <v>0</v>
      </c>
      <c r="M9" s="19">
        <f t="shared" si="4"/>
        <v>0</v>
      </c>
      <c r="N9" s="21">
        <f t="shared" si="0"/>
        <v>0</v>
      </c>
      <c r="O9" s="57">
        <f t="shared" si="5"/>
        <v>0</v>
      </c>
      <c r="P9" s="22"/>
      <c r="Q9" s="39">
        <f t="shared" si="6"/>
        <v>0</v>
      </c>
    </row>
    <row r="10" spans="2:17" s="2" customFormat="1" ht="15.75" x14ac:dyDescent="0.25">
      <c r="B10" s="15" t="s">
        <v>44</v>
      </c>
      <c r="C10" s="16">
        <f>'10er'!$C$33:$D$33</f>
        <v>44106</v>
      </c>
      <c r="D10" s="17" t="s">
        <v>35</v>
      </c>
      <c r="E10" s="18" t="str">
        <f>'10er'!B35</f>
        <v>ESV SCHLIEB</v>
      </c>
      <c r="F10" s="19">
        <f>'R 5'!$H$6</f>
        <v>0</v>
      </c>
      <c r="G10" s="19">
        <f>'R 5'!$F$6</f>
        <v>0</v>
      </c>
      <c r="H10" s="19">
        <f>'R 5'!$L$6</f>
        <v>0</v>
      </c>
      <c r="I10" s="19">
        <f>'R 5'!$J$6</f>
        <v>0</v>
      </c>
      <c r="J10" s="20">
        <f t="shared" si="1"/>
        <v>0</v>
      </c>
      <c r="K10" s="19">
        <f t="shared" si="2"/>
        <v>0</v>
      </c>
      <c r="L10" s="19">
        <f t="shared" si="3"/>
        <v>0</v>
      </c>
      <c r="M10" s="19">
        <f t="shared" si="4"/>
        <v>0</v>
      </c>
      <c r="N10" s="21">
        <f t="shared" si="0"/>
        <v>0</v>
      </c>
      <c r="O10" s="57">
        <f t="shared" si="5"/>
        <v>0</v>
      </c>
      <c r="P10" s="22"/>
      <c r="Q10" s="39">
        <f t="shared" si="6"/>
        <v>0</v>
      </c>
    </row>
    <row r="11" spans="2:17" s="2" customFormat="1" ht="15.75" x14ac:dyDescent="0.25">
      <c r="B11" s="15" t="s">
        <v>46</v>
      </c>
      <c r="C11" s="16">
        <f>'10er'!$G$5:$G$5</f>
        <v>44113</v>
      </c>
      <c r="D11" s="17" t="s">
        <v>39</v>
      </c>
      <c r="E11" s="18" t="str">
        <f>'10er'!H8</f>
        <v>ESV ST.JOSEF I</v>
      </c>
      <c r="F11" s="19">
        <f>'R 6'!$F$7</f>
        <v>0</v>
      </c>
      <c r="G11" s="19">
        <f>'R 6'!$H$7</f>
        <v>0</v>
      </c>
      <c r="H11" s="19">
        <f>'R 6'!$J$7</f>
        <v>0</v>
      </c>
      <c r="I11" s="19">
        <f>'R 6'!$L$7</f>
        <v>0</v>
      </c>
      <c r="J11" s="20">
        <f t="shared" si="1"/>
        <v>0</v>
      </c>
      <c r="K11" s="19">
        <f t="shared" si="2"/>
        <v>0</v>
      </c>
      <c r="L11" s="19">
        <f t="shared" si="3"/>
        <v>0</v>
      </c>
      <c r="M11" s="19">
        <f t="shared" si="4"/>
        <v>0</v>
      </c>
      <c r="N11" s="21">
        <f t="shared" si="0"/>
        <v>0</v>
      </c>
      <c r="O11" s="57">
        <f t="shared" si="5"/>
        <v>0</v>
      </c>
      <c r="P11" s="22"/>
      <c r="Q11" s="39">
        <f t="shared" si="6"/>
        <v>0</v>
      </c>
    </row>
    <row r="12" spans="2:17" s="2" customFormat="1" ht="15.75" x14ac:dyDescent="0.25">
      <c r="B12" s="15" t="s">
        <v>47</v>
      </c>
      <c r="C12" s="16">
        <f>'10er'!$G$12:$G$12</f>
        <v>44120</v>
      </c>
      <c r="D12" s="17" t="s">
        <v>35</v>
      </c>
      <c r="E12" s="18" t="str">
        <f>'10er'!F16</f>
        <v>ESV STAINZTAL</v>
      </c>
      <c r="F12" s="19">
        <f>'R 7'!$H$8</f>
        <v>0</v>
      </c>
      <c r="G12" s="19">
        <f>'R 7'!$F$8</f>
        <v>0</v>
      </c>
      <c r="H12" s="19">
        <f>'R 7'!$L$8</f>
        <v>0</v>
      </c>
      <c r="I12" s="19">
        <f>'R 7'!$J$8</f>
        <v>0</v>
      </c>
      <c r="J12" s="20">
        <f t="shared" si="1"/>
        <v>0</v>
      </c>
      <c r="K12" s="19">
        <f t="shared" si="2"/>
        <v>0</v>
      </c>
      <c r="L12" s="19">
        <f t="shared" si="3"/>
        <v>0</v>
      </c>
      <c r="M12" s="19">
        <f t="shared" si="4"/>
        <v>0</v>
      </c>
      <c r="N12" s="21">
        <f t="shared" si="0"/>
        <v>0</v>
      </c>
      <c r="O12" s="57">
        <f t="shared" si="5"/>
        <v>0</v>
      </c>
      <c r="P12" s="22"/>
      <c r="Q12" s="39">
        <f t="shared" si="6"/>
        <v>0</v>
      </c>
    </row>
    <row r="13" spans="2:17" s="2" customFormat="1" ht="15.75" x14ac:dyDescent="0.25">
      <c r="B13" s="15" t="s">
        <v>41</v>
      </c>
      <c r="C13" s="16">
        <f>'10er'!$G$19:$G$19</f>
        <v>44127</v>
      </c>
      <c r="D13" s="17" t="s">
        <v>39</v>
      </c>
      <c r="E13" s="18" t="str">
        <f>'10er'!H24</f>
        <v>ESV WIESELSDORF I</v>
      </c>
      <c r="F13" s="19">
        <f>'R 8'!$F$9</f>
        <v>0</v>
      </c>
      <c r="G13" s="19">
        <f>'R 8'!$H$9</f>
        <v>0</v>
      </c>
      <c r="H13" s="19">
        <f>'R 8'!$J$9</f>
        <v>0</v>
      </c>
      <c r="I13" s="19">
        <f>'R 8'!$L$9</f>
        <v>0</v>
      </c>
      <c r="J13" s="20">
        <f t="shared" si="1"/>
        <v>0</v>
      </c>
      <c r="K13" s="19">
        <f t="shared" si="2"/>
        <v>0</v>
      </c>
      <c r="L13" s="19">
        <f t="shared" si="3"/>
        <v>0</v>
      </c>
      <c r="M13" s="19">
        <f t="shared" si="4"/>
        <v>0</v>
      </c>
      <c r="N13" s="21">
        <f t="shared" si="0"/>
        <v>0</v>
      </c>
      <c r="O13" s="57">
        <f t="shared" si="5"/>
        <v>0</v>
      </c>
      <c r="P13" s="22"/>
      <c r="Q13" s="39">
        <f t="shared" si="6"/>
        <v>0</v>
      </c>
    </row>
    <row r="14" spans="2:17" s="2" customFormat="1" ht="16.5" thickBot="1" x14ac:dyDescent="0.3">
      <c r="B14" s="23" t="s">
        <v>36</v>
      </c>
      <c r="C14" s="24">
        <f>'10er'!$G$26:$G$26</f>
        <v>44134</v>
      </c>
      <c r="D14" s="25" t="s">
        <v>35</v>
      </c>
      <c r="E14" s="26" t="str">
        <f>'10er'!F31</f>
        <v>ESV STAINZTAL</v>
      </c>
      <c r="F14" s="27">
        <f>'R 9'!$H$9</f>
        <v>0</v>
      </c>
      <c r="G14" s="27">
        <f>'R 9'!$F$9</f>
        <v>0</v>
      </c>
      <c r="H14" s="27">
        <f>'R 9'!$L$9</f>
        <v>0</v>
      </c>
      <c r="I14" s="27">
        <f>'R 9'!$J$9</f>
        <v>0</v>
      </c>
      <c r="J14" s="28">
        <f t="shared" si="1"/>
        <v>0</v>
      </c>
      <c r="K14" s="27">
        <f t="shared" si="2"/>
        <v>0</v>
      </c>
      <c r="L14" s="27">
        <f t="shared" si="3"/>
        <v>0</v>
      </c>
      <c r="M14" s="27">
        <f t="shared" si="4"/>
        <v>0</v>
      </c>
      <c r="N14" s="29">
        <f t="shared" si="0"/>
        <v>0</v>
      </c>
      <c r="O14" s="59">
        <f t="shared" si="5"/>
        <v>0</v>
      </c>
      <c r="P14" s="30"/>
      <c r="Q14" s="40">
        <f t="shared" si="6"/>
        <v>0</v>
      </c>
    </row>
    <row r="15" spans="2:17" s="2" customFormat="1" ht="15.75" x14ac:dyDescent="0.25">
      <c r="B15" s="31" t="s">
        <v>43</v>
      </c>
      <c r="C15" s="32">
        <f>'10er'!$C$49:$D$49</f>
        <v>44288</v>
      </c>
      <c r="D15" s="33" t="s">
        <v>35</v>
      </c>
      <c r="E15" s="34" t="str">
        <f>'10er'!B53</f>
        <v>SSV MARHOF</v>
      </c>
      <c r="F15" s="19">
        <f>'R 10'!$H$8</f>
        <v>0</v>
      </c>
      <c r="G15" s="19">
        <f>'R 10'!$F$8</f>
        <v>0</v>
      </c>
      <c r="H15" s="19">
        <f>'R 10'!$L$8</f>
        <v>0</v>
      </c>
      <c r="I15" s="19">
        <f>'R 10'!$J$8</f>
        <v>0</v>
      </c>
      <c r="J15" s="35">
        <f t="shared" si="1"/>
        <v>0</v>
      </c>
      <c r="K15" s="36">
        <f t="shared" si="2"/>
        <v>0</v>
      </c>
      <c r="L15" s="36">
        <f t="shared" si="3"/>
        <v>0</v>
      </c>
      <c r="M15" s="36">
        <f t="shared" si="4"/>
        <v>0</v>
      </c>
      <c r="N15" s="37">
        <f t="shared" si="0"/>
        <v>0</v>
      </c>
      <c r="O15" s="58">
        <f t="shared" si="5"/>
        <v>0</v>
      </c>
      <c r="P15" s="38"/>
      <c r="Q15" s="41">
        <f t="shared" si="6"/>
        <v>0</v>
      </c>
    </row>
    <row r="16" spans="2:17" s="2" customFormat="1" ht="15.75" x14ac:dyDescent="0.25">
      <c r="B16" s="15" t="s">
        <v>45</v>
      </c>
      <c r="C16" s="16">
        <f>'10er'!$C$56:$D$56</f>
        <v>44295</v>
      </c>
      <c r="D16" s="17" t="s">
        <v>39</v>
      </c>
      <c r="E16" s="18" t="str">
        <f>'10er'!D59</f>
        <v>SSV MARHOF</v>
      </c>
      <c r="F16" s="19">
        <f>'R 11'!$F$7</f>
        <v>0</v>
      </c>
      <c r="G16" s="19">
        <f>'R 11'!$H$7</f>
        <v>0</v>
      </c>
      <c r="H16" s="19">
        <f>'R 11'!$J$7</f>
        <v>0</v>
      </c>
      <c r="I16" s="19">
        <f>'R 11'!$L$7</f>
        <v>0</v>
      </c>
      <c r="J16" s="20">
        <f t="shared" si="1"/>
        <v>0</v>
      </c>
      <c r="K16" s="19">
        <f t="shared" si="2"/>
        <v>0</v>
      </c>
      <c r="L16" s="19">
        <f t="shared" si="3"/>
        <v>0</v>
      </c>
      <c r="M16" s="19">
        <f t="shared" si="4"/>
        <v>0</v>
      </c>
      <c r="N16" s="21">
        <f t="shared" si="0"/>
        <v>0</v>
      </c>
      <c r="O16" s="57">
        <f t="shared" si="5"/>
        <v>0</v>
      </c>
      <c r="P16" s="22"/>
      <c r="Q16" s="39">
        <f t="shared" si="6"/>
        <v>0</v>
      </c>
    </row>
    <row r="17" spans="2:17" s="2" customFormat="1" ht="15.75" x14ac:dyDescent="0.25">
      <c r="B17" s="31" t="s">
        <v>48</v>
      </c>
      <c r="C17" s="32">
        <f>'10er'!$C$63:$D$63</f>
        <v>44302</v>
      </c>
      <c r="D17" s="33" t="s">
        <v>35</v>
      </c>
      <c r="E17" s="34" t="str">
        <f>'10er'!B65</f>
        <v>SSV MARHOF</v>
      </c>
      <c r="F17" s="19">
        <f>'R 12'!$H$6</f>
        <v>0</v>
      </c>
      <c r="G17" s="19">
        <f>'R 12'!$F$6</f>
        <v>0</v>
      </c>
      <c r="H17" s="19">
        <f>'R 12'!$L$6</f>
        <v>0</v>
      </c>
      <c r="I17" s="19">
        <f>'R 12'!$J$6</f>
        <v>0</v>
      </c>
      <c r="J17" s="35">
        <f t="shared" si="1"/>
        <v>0</v>
      </c>
      <c r="K17" s="36">
        <f t="shared" si="2"/>
        <v>0</v>
      </c>
      <c r="L17" s="36">
        <f t="shared" si="3"/>
        <v>0</v>
      </c>
      <c r="M17" s="36">
        <f t="shared" si="4"/>
        <v>0</v>
      </c>
      <c r="N17" s="37">
        <f t="shared" si="0"/>
        <v>0</v>
      </c>
      <c r="O17" s="57">
        <f t="shared" si="5"/>
        <v>0</v>
      </c>
      <c r="P17" s="38"/>
      <c r="Q17" s="39">
        <f t="shared" si="6"/>
        <v>0</v>
      </c>
    </row>
    <row r="18" spans="2:17" s="2" customFormat="1" ht="15.75" x14ac:dyDescent="0.25">
      <c r="B18" s="15" t="s">
        <v>49</v>
      </c>
      <c r="C18" s="16">
        <f>'10er'!$C$70:$D$70</f>
        <v>44309</v>
      </c>
      <c r="D18" s="17" t="s">
        <v>35</v>
      </c>
      <c r="E18" s="18" t="str">
        <f>'10er'!B71</f>
        <v>SSV MARHOF</v>
      </c>
      <c r="F18" s="19">
        <f>'R 13'!$H$5</f>
        <v>0</v>
      </c>
      <c r="G18" s="19">
        <f>'R 13'!$F$5</f>
        <v>0</v>
      </c>
      <c r="H18" s="19">
        <f>'R 13'!$L$5</f>
        <v>0</v>
      </c>
      <c r="I18" s="19">
        <f>'R 13'!$J$5</f>
        <v>0</v>
      </c>
      <c r="J18" s="20">
        <f t="shared" si="1"/>
        <v>0</v>
      </c>
      <c r="K18" s="19">
        <f t="shared" si="2"/>
        <v>0</v>
      </c>
      <c r="L18" s="19">
        <f t="shared" si="3"/>
        <v>0</v>
      </c>
      <c r="M18" s="19">
        <f t="shared" si="4"/>
        <v>0</v>
      </c>
      <c r="N18" s="21">
        <f t="shared" si="0"/>
        <v>0</v>
      </c>
      <c r="O18" s="57">
        <f t="shared" si="5"/>
        <v>0</v>
      </c>
      <c r="P18" s="22"/>
      <c r="Q18" s="39">
        <f t="shared" si="6"/>
        <v>0</v>
      </c>
    </row>
    <row r="19" spans="2:17" s="2" customFormat="1" ht="15.75" x14ac:dyDescent="0.25">
      <c r="B19" s="15" t="s">
        <v>50</v>
      </c>
      <c r="C19" s="16">
        <f>'10er'!$C$77:$D$77</f>
        <v>44316</v>
      </c>
      <c r="D19" s="17" t="s">
        <v>39</v>
      </c>
      <c r="E19" s="18" t="str">
        <f>'10er'!D79</f>
        <v>ESV SCHLIEB</v>
      </c>
      <c r="F19" s="19">
        <f>'R 14'!$F$6</f>
        <v>0</v>
      </c>
      <c r="G19" s="19">
        <f>'R 14'!$H$6</f>
        <v>0</v>
      </c>
      <c r="H19" s="19">
        <f>'R 14'!$J$6</f>
        <v>0</v>
      </c>
      <c r="I19" s="19">
        <f>'R 14'!$L$6</f>
        <v>0</v>
      </c>
      <c r="J19" s="20">
        <f t="shared" si="1"/>
        <v>0</v>
      </c>
      <c r="K19" s="19">
        <f t="shared" si="2"/>
        <v>0</v>
      </c>
      <c r="L19" s="19">
        <f t="shared" si="3"/>
        <v>0</v>
      </c>
      <c r="M19" s="19">
        <f t="shared" si="4"/>
        <v>0</v>
      </c>
      <c r="N19" s="21">
        <f t="shared" si="0"/>
        <v>0</v>
      </c>
      <c r="O19" s="57">
        <f t="shared" si="5"/>
        <v>0</v>
      </c>
      <c r="P19" s="22"/>
      <c r="Q19" s="39">
        <f t="shared" si="6"/>
        <v>0</v>
      </c>
    </row>
    <row r="20" spans="2:17" s="2" customFormat="1" ht="15.75" x14ac:dyDescent="0.25">
      <c r="B20" s="15" t="s">
        <v>51</v>
      </c>
      <c r="C20" s="16">
        <f>'10er'!$G$49:$G$49</f>
        <v>44323</v>
      </c>
      <c r="D20" s="17" t="s">
        <v>35</v>
      </c>
      <c r="E20" s="18" t="str">
        <f>'10er'!F52</f>
        <v>ESV ST.JOSEF I</v>
      </c>
      <c r="F20" s="19">
        <f>'R 15'!$H$7</f>
        <v>0</v>
      </c>
      <c r="G20" s="19">
        <f>'R 15'!$F$7</f>
        <v>0</v>
      </c>
      <c r="H20" s="19">
        <f>'R 15'!$L$7</f>
        <v>0</v>
      </c>
      <c r="I20" s="19">
        <f>'R 15'!$J$7</f>
        <v>0</v>
      </c>
      <c r="J20" s="20">
        <f t="shared" si="1"/>
        <v>0</v>
      </c>
      <c r="K20" s="19">
        <f t="shared" si="2"/>
        <v>0</v>
      </c>
      <c r="L20" s="19">
        <f t="shared" si="3"/>
        <v>0</v>
      </c>
      <c r="M20" s="19">
        <f t="shared" si="4"/>
        <v>0</v>
      </c>
      <c r="N20" s="21">
        <f t="shared" si="0"/>
        <v>0</v>
      </c>
      <c r="O20" s="57">
        <f t="shared" si="5"/>
        <v>0</v>
      </c>
      <c r="P20" s="22"/>
      <c r="Q20" s="39">
        <f t="shared" si="6"/>
        <v>0</v>
      </c>
    </row>
    <row r="21" spans="2:17" s="2" customFormat="1" ht="15.75" x14ac:dyDescent="0.25">
      <c r="B21" s="15" t="s">
        <v>52</v>
      </c>
      <c r="C21" s="16">
        <f>'10er'!$G$56:$G$56</f>
        <v>44330</v>
      </c>
      <c r="D21" s="17" t="s">
        <v>39</v>
      </c>
      <c r="E21" s="18" t="str">
        <f>'10er'!H60</f>
        <v>ESV STAINZTAL</v>
      </c>
      <c r="F21" s="19">
        <f>'R 16'!$F$8</f>
        <v>0</v>
      </c>
      <c r="G21" s="19">
        <f>'R 16'!$H$8</f>
        <v>0</v>
      </c>
      <c r="H21" s="19">
        <f>'R 16'!$J$8</f>
        <v>0</v>
      </c>
      <c r="I21" s="19">
        <f>'R 16'!$L$8</f>
        <v>0</v>
      </c>
      <c r="J21" s="20">
        <f t="shared" si="1"/>
        <v>0</v>
      </c>
      <c r="K21" s="19">
        <f t="shared" si="2"/>
        <v>0</v>
      </c>
      <c r="L21" s="19">
        <f t="shared" si="3"/>
        <v>0</v>
      </c>
      <c r="M21" s="19">
        <f t="shared" si="4"/>
        <v>0</v>
      </c>
      <c r="N21" s="21">
        <f t="shared" si="0"/>
        <v>0</v>
      </c>
      <c r="O21" s="57">
        <f t="shared" si="5"/>
        <v>0</v>
      </c>
      <c r="P21" s="22"/>
      <c r="Q21" s="39">
        <f t="shared" si="6"/>
        <v>0</v>
      </c>
    </row>
    <row r="22" spans="2:17" s="2" customFormat="1" ht="15.75" x14ac:dyDescent="0.25">
      <c r="B22" s="15" t="s">
        <v>53</v>
      </c>
      <c r="C22" s="16">
        <f>'10er'!$G$63:$G$63</f>
        <v>44337</v>
      </c>
      <c r="D22" s="17" t="s">
        <v>35</v>
      </c>
      <c r="E22" s="18" t="str">
        <f>'10er'!F68</f>
        <v>ESV WIESELSDORF I</v>
      </c>
      <c r="F22" s="19">
        <f>'R 17'!$H$9</f>
        <v>0</v>
      </c>
      <c r="G22" s="19">
        <f>'R 17'!$F$9</f>
        <v>0</v>
      </c>
      <c r="H22" s="19">
        <f>'R 17'!$L$9</f>
        <v>0</v>
      </c>
      <c r="I22" s="19">
        <f>'R 17'!$J$9</f>
        <v>0</v>
      </c>
      <c r="J22" s="20">
        <f t="shared" si="1"/>
        <v>0</v>
      </c>
      <c r="K22" s="19">
        <f t="shared" si="2"/>
        <v>0</v>
      </c>
      <c r="L22" s="19">
        <f t="shared" si="3"/>
        <v>0</v>
      </c>
      <c r="M22" s="19">
        <f t="shared" si="4"/>
        <v>0</v>
      </c>
      <c r="N22" s="21">
        <f t="shared" si="0"/>
        <v>0</v>
      </c>
      <c r="O22" s="57">
        <f t="shared" si="5"/>
        <v>0</v>
      </c>
      <c r="P22" s="22"/>
      <c r="Q22" s="39">
        <f t="shared" si="6"/>
        <v>0</v>
      </c>
    </row>
    <row r="23" spans="2:17" s="2" customFormat="1" ht="15.75" x14ac:dyDescent="0.25">
      <c r="B23" s="15" t="s">
        <v>54</v>
      </c>
      <c r="C23" s="16">
        <f>'10er'!$G$70:$G$70</f>
        <v>44344</v>
      </c>
      <c r="D23" s="17" t="s">
        <v>39</v>
      </c>
      <c r="E23" s="18" t="str">
        <f>'10er'!H75</f>
        <v>ESV STAINZTAL</v>
      </c>
      <c r="F23" s="19">
        <f>'R 18'!$F$9</f>
        <v>0</v>
      </c>
      <c r="G23" s="19">
        <f>'R 18'!$H$9</f>
        <v>0</v>
      </c>
      <c r="H23" s="19">
        <f>'R 18'!$J$9</f>
        <v>0</v>
      </c>
      <c r="I23" s="19">
        <f>'R 18'!$L$9</f>
        <v>0</v>
      </c>
      <c r="J23" s="20">
        <f t="shared" si="1"/>
        <v>0</v>
      </c>
      <c r="K23" s="19">
        <f t="shared" si="2"/>
        <v>0</v>
      </c>
      <c r="L23" s="19">
        <f t="shared" si="3"/>
        <v>0</v>
      </c>
      <c r="M23" s="19">
        <f t="shared" si="4"/>
        <v>0</v>
      </c>
      <c r="N23" s="21">
        <f t="shared" si="0"/>
        <v>0</v>
      </c>
      <c r="O23" s="57">
        <f t="shared" si="5"/>
        <v>0</v>
      </c>
      <c r="P23" s="22"/>
      <c r="Q23" s="39">
        <f t="shared" si="6"/>
        <v>0</v>
      </c>
    </row>
    <row r="24" spans="2:17" s="2" customFormat="1" ht="15.75" x14ac:dyDescent="0.25">
      <c r="B24" s="19"/>
      <c r="C24" s="19"/>
      <c r="D24" s="19"/>
      <c r="E24" s="19"/>
      <c r="F24" s="36"/>
      <c r="G24" s="36"/>
      <c r="H24" s="36"/>
      <c r="I24" s="36"/>
      <c r="J24" s="19"/>
      <c r="K24" s="19"/>
      <c r="L24" s="19"/>
      <c r="M24" s="19"/>
      <c r="N24" s="19"/>
      <c r="O24" s="19"/>
      <c r="P24" s="22">
        <f>SUM(P6:P23)</f>
        <v>0</v>
      </c>
      <c r="Q24" s="53"/>
    </row>
  </sheetData>
  <mergeCells count="4">
    <mergeCell ref="B2:E2"/>
    <mergeCell ref="B4:C4"/>
    <mergeCell ref="E4:P4"/>
    <mergeCell ref="M2:N2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24"/>
  <sheetViews>
    <sheetView workbookViewId="0">
      <selection activeCell="P30" sqref="P30"/>
    </sheetView>
  </sheetViews>
  <sheetFormatPr baseColWidth="10" defaultColWidth="11.5703125" defaultRowHeight="12.75" x14ac:dyDescent="0.2"/>
  <cols>
    <col min="1" max="1" width="1.7109375" style="1" customWidth="1"/>
    <col min="2" max="2" width="4.7109375" style="1" customWidth="1"/>
    <col min="3" max="3" width="11.28515625" style="1" bestFit="1" customWidth="1"/>
    <col min="4" max="4" width="3.7109375" style="1" customWidth="1"/>
    <col min="5" max="5" width="18.7109375" style="1" customWidth="1"/>
    <col min="6" max="7" width="3.7109375" style="1" customWidth="1"/>
    <col min="8" max="9" width="4.28515625" style="1" customWidth="1"/>
    <col min="10" max="13" width="5.28515625" style="1" customWidth="1"/>
    <col min="14" max="14" width="8.28515625" style="1" customWidth="1"/>
    <col min="15" max="15" width="4.42578125" style="1" customWidth="1"/>
    <col min="16" max="16" width="9.7109375" style="6" customWidth="1"/>
    <col min="17" max="17" width="5.7109375" style="1" customWidth="1"/>
    <col min="18" max="16384" width="11.5703125" style="1"/>
  </cols>
  <sheetData>
    <row r="1" spans="2:17" ht="6" customHeight="1" x14ac:dyDescent="0.2"/>
    <row r="2" spans="2:17" s="13" customFormat="1" ht="15.75" x14ac:dyDescent="0.25">
      <c r="B2" s="82" t="str">
        <f>'M1'!B2:E2</f>
        <v>Raiffeisen - Bezirkscup 2020/2021</v>
      </c>
      <c r="C2" s="82"/>
      <c r="D2" s="82"/>
      <c r="E2" s="82"/>
      <c r="M2" s="84" t="s">
        <v>60</v>
      </c>
      <c r="N2" s="84"/>
      <c r="O2" s="12" t="str">
        <f>'M1'!$O$2</f>
        <v>A</v>
      </c>
      <c r="P2" s="14"/>
    </row>
    <row r="3" spans="2:17" ht="4.9000000000000004" customHeight="1" x14ac:dyDescent="0.2"/>
    <row r="4" spans="2:17" s="13" customFormat="1" ht="15.75" x14ac:dyDescent="0.25">
      <c r="B4" s="82" t="s">
        <v>18</v>
      </c>
      <c r="C4" s="82"/>
      <c r="E4" s="85" t="str">
        <f>'10er'!$B$10</f>
        <v>ESV SCHLIEB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2:17" s="46" customFormat="1" ht="20.45" customHeight="1" x14ac:dyDescent="0.25">
      <c r="B5" s="42" t="s">
        <v>19</v>
      </c>
      <c r="C5" s="42" t="s">
        <v>20</v>
      </c>
      <c r="D5" s="42" t="s">
        <v>21</v>
      </c>
      <c r="E5" s="42" t="s">
        <v>22</v>
      </c>
      <c r="F5" s="42" t="s">
        <v>23</v>
      </c>
      <c r="G5" s="42" t="s">
        <v>24</v>
      </c>
      <c r="H5" s="42" t="s">
        <v>25</v>
      </c>
      <c r="I5" s="42" t="s">
        <v>26</v>
      </c>
      <c r="J5" s="43" t="s">
        <v>27</v>
      </c>
      <c r="K5" s="42" t="s">
        <v>28</v>
      </c>
      <c r="L5" s="42" t="s">
        <v>29</v>
      </c>
      <c r="M5" s="42" t="s">
        <v>30</v>
      </c>
      <c r="N5" s="44" t="s">
        <v>31</v>
      </c>
      <c r="O5" s="56" t="s">
        <v>63</v>
      </c>
      <c r="P5" s="45" t="s">
        <v>32</v>
      </c>
      <c r="Q5" s="43" t="s">
        <v>33</v>
      </c>
    </row>
    <row r="6" spans="2:17" s="2" customFormat="1" ht="15.75" x14ac:dyDescent="0.25">
      <c r="B6" s="15" t="s">
        <v>34</v>
      </c>
      <c r="C6" s="16">
        <f>'10er'!$C$5:$D$5</f>
        <v>44078</v>
      </c>
      <c r="D6" s="17" t="s">
        <v>35</v>
      </c>
      <c r="E6" s="18" t="str">
        <f>'10er'!B10</f>
        <v>ESV SCHLIEB</v>
      </c>
      <c r="F6" s="19">
        <f>'R 1'!$H$9</f>
        <v>0</v>
      </c>
      <c r="G6" s="19">
        <f>'R 1'!$F$9</f>
        <v>0</v>
      </c>
      <c r="H6" s="19">
        <f>'R 1'!$L$9</f>
        <v>0</v>
      </c>
      <c r="I6" s="19">
        <f>'R 1'!$J$9</f>
        <v>0</v>
      </c>
      <c r="J6" s="20">
        <f xml:space="preserve"> F6</f>
        <v>0</v>
      </c>
      <c r="K6" s="19">
        <f xml:space="preserve"> G6</f>
        <v>0</v>
      </c>
      <c r="L6" s="19">
        <f xml:space="preserve"> H6</f>
        <v>0</v>
      </c>
      <c r="M6" s="19">
        <f xml:space="preserve"> I6</f>
        <v>0</v>
      </c>
      <c r="N6" s="21">
        <f t="shared" ref="N6:N23" si="0">SUM(L6-M6)</f>
        <v>0</v>
      </c>
      <c r="O6" s="57">
        <f>IF(H6&gt;0,0+1,0)</f>
        <v>0</v>
      </c>
      <c r="P6" s="22" t="s">
        <v>37</v>
      </c>
      <c r="Q6" s="39">
        <f>IF(F6&lt;6,0,IF(F6=6,1,IF(F6&gt;6,3)))</f>
        <v>0</v>
      </c>
    </row>
    <row r="7" spans="2:17" s="2" customFormat="1" ht="15.75" x14ac:dyDescent="0.25">
      <c r="B7" s="15" t="s">
        <v>38</v>
      </c>
      <c r="C7" s="16">
        <f>'10er'!$C$12:$D$12</f>
        <v>44085</v>
      </c>
      <c r="D7" s="17" t="s">
        <v>39</v>
      </c>
      <c r="E7" s="18" t="str">
        <f>'10er'!D16</f>
        <v>ESV STAINZTAL</v>
      </c>
      <c r="F7" s="19">
        <f>'R 2'!$F$8</f>
        <v>0</v>
      </c>
      <c r="G7" s="19">
        <f>'R 2'!$H$8</f>
        <v>0</v>
      </c>
      <c r="H7" s="19">
        <f>'R 2'!$J$8</f>
        <v>0</v>
      </c>
      <c r="I7" s="19">
        <f>'R 2'!$L$8</f>
        <v>0</v>
      </c>
      <c r="J7" s="20">
        <f t="shared" ref="J7:J23" si="1">F7+J6</f>
        <v>0</v>
      </c>
      <c r="K7" s="19">
        <f t="shared" ref="K7:K23" si="2">G7+K6</f>
        <v>0</v>
      </c>
      <c r="L7" s="19">
        <f t="shared" ref="L7:L23" si="3">H7+L6</f>
        <v>0</v>
      </c>
      <c r="M7" s="19">
        <f t="shared" ref="M7:M23" si="4">I7+M6</f>
        <v>0</v>
      </c>
      <c r="N7" s="21">
        <f t="shared" si="0"/>
        <v>0</v>
      </c>
      <c r="O7" s="57">
        <f t="shared" ref="O7:O23" si="5">IF(H7&gt;0,O6+1,O6+0)</f>
        <v>0</v>
      </c>
      <c r="P7" s="22"/>
      <c r="Q7" s="39">
        <f>(IF(F7&lt;6,0,IF(F7=6,1,IF(F7&gt;6,3))))+Q6</f>
        <v>0</v>
      </c>
    </row>
    <row r="8" spans="2:17" s="2" customFormat="1" ht="15.75" x14ac:dyDescent="0.25">
      <c r="B8" s="15" t="s">
        <v>40</v>
      </c>
      <c r="C8" s="16">
        <f>'10er'!$C$19:$D$19</f>
        <v>44092</v>
      </c>
      <c r="D8" s="17" t="s">
        <v>35</v>
      </c>
      <c r="E8" s="18" t="str">
        <f>'10er'!B22</f>
        <v>ESV RASSACH</v>
      </c>
      <c r="F8" s="19">
        <f>'R 3'!$H$7</f>
        <v>0</v>
      </c>
      <c r="G8" s="19">
        <f>'R 3'!$F$7</f>
        <v>0</v>
      </c>
      <c r="H8" s="19">
        <f>'R 3'!$L$7</f>
        <v>0</v>
      </c>
      <c r="I8" s="19">
        <f>'R 3'!$J$7</f>
        <v>0</v>
      </c>
      <c r="J8" s="20">
        <f t="shared" si="1"/>
        <v>0</v>
      </c>
      <c r="K8" s="19">
        <f t="shared" si="2"/>
        <v>0</v>
      </c>
      <c r="L8" s="19">
        <f t="shared" si="3"/>
        <v>0</v>
      </c>
      <c r="M8" s="19">
        <f t="shared" si="4"/>
        <v>0</v>
      </c>
      <c r="N8" s="21">
        <f t="shared" si="0"/>
        <v>0</v>
      </c>
      <c r="O8" s="57">
        <f t="shared" si="5"/>
        <v>0</v>
      </c>
      <c r="P8" s="22" t="s">
        <v>37</v>
      </c>
      <c r="Q8" s="39">
        <f t="shared" ref="Q8:Q23" si="6">(IF(F8&lt;6,0,IF(F8=6,1,IF(F8&gt;6,3))))+Q7</f>
        <v>0</v>
      </c>
    </row>
    <row r="9" spans="2:17" s="2" customFormat="1" ht="15.75" x14ac:dyDescent="0.25">
      <c r="B9" s="15" t="s">
        <v>42</v>
      </c>
      <c r="C9" s="16">
        <f>'10er'!$C$26:$D$26</f>
        <v>44099</v>
      </c>
      <c r="D9" s="17" t="s">
        <v>39</v>
      </c>
      <c r="E9" s="18" t="str">
        <f>'10er'!D28</f>
        <v>DSC KAIJO</v>
      </c>
      <c r="F9" s="19">
        <f>'R 4'!$F$6</f>
        <v>0</v>
      </c>
      <c r="G9" s="19">
        <f>'R 4'!$H$6</f>
        <v>0</v>
      </c>
      <c r="H9" s="19">
        <f>'R 4'!$J$6</f>
        <v>0</v>
      </c>
      <c r="I9" s="19">
        <f>'R 4'!$L$6</f>
        <v>0</v>
      </c>
      <c r="J9" s="20">
        <f t="shared" si="1"/>
        <v>0</v>
      </c>
      <c r="K9" s="19">
        <f t="shared" si="2"/>
        <v>0</v>
      </c>
      <c r="L9" s="19">
        <f t="shared" si="3"/>
        <v>0</v>
      </c>
      <c r="M9" s="19">
        <f t="shared" si="4"/>
        <v>0</v>
      </c>
      <c r="N9" s="21">
        <f t="shared" si="0"/>
        <v>0</v>
      </c>
      <c r="O9" s="57">
        <f t="shared" si="5"/>
        <v>0</v>
      </c>
      <c r="P9" s="22"/>
      <c r="Q9" s="39">
        <f t="shared" si="6"/>
        <v>0</v>
      </c>
    </row>
    <row r="10" spans="2:17" s="2" customFormat="1" ht="15.75" x14ac:dyDescent="0.25">
      <c r="B10" s="15" t="s">
        <v>44</v>
      </c>
      <c r="C10" s="16">
        <f>'10er'!$C$33:$D$33</f>
        <v>44106</v>
      </c>
      <c r="D10" s="17" t="s">
        <v>35</v>
      </c>
      <c r="E10" s="18" t="str">
        <f>'10er'!B34</f>
        <v>DSC FELLNER</v>
      </c>
      <c r="F10" s="19">
        <f>'R 5'!$H$5</f>
        <v>0</v>
      </c>
      <c r="G10" s="19">
        <f>'R 5'!$F$5</f>
        <v>0</v>
      </c>
      <c r="H10" s="19">
        <f>'R 5'!$L$5</f>
        <v>0</v>
      </c>
      <c r="I10" s="19">
        <f>'R 5'!$J$5</f>
        <v>0</v>
      </c>
      <c r="J10" s="20">
        <f t="shared" si="1"/>
        <v>0</v>
      </c>
      <c r="K10" s="19">
        <f t="shared" si="2"/>
        <v>0</v>
      </c>
      <c r="L10" s="19">
        <f t="shared" si="3"/>
        <v>0</v>
      </c>
      <c r="M10" s="19">
        <f t="shared" si="4"/>
        <v>0</v>
      </c>
      <c r="N10" s="21">
        <f t="shared" si="0"/>
        <v>0</v>
      </c>
      <c r="O10" s="57">
        <f t="shared" si="5"/>
        <v>0</v>
      </c>
      <c r="P10" s="22"/>
      <c r="Q10" s="39">
        <f t="shared" si="6"/>
        <v>0</v>
      </c>
    </row>
    <row r="11" spans="2:17" s="2" customFormat="1" ht="15.75" x14ac:dyDescent="0.25">
      <c r="B11" s="15" t="s">
        <v>46</v>
      </c>
      <c r="C11" s="16">
        <f>'10er'!$G$5:$G$5</f>
        <v>44113</v>
      </c>
      <c r="D11" s="17" t="s">
        <v>35</v>
      </c>
      <c r="E11" s="18" t="str">
        <f>'10er'!F7</f>
        <v>ESV WIESELSDORF I</v>
      </c>
      <c r="F11" s="19">
        <f>'R 6'!$H$6</f>
        <v>0</v>
      </c>
      <c r="G11" s="19">
        <f>'R 6'!$F$6</f>
        <v>0</v>
      </c>
      <c r="H11" s="19">
        <f>'R 6'!$L$6</f>
        <v>0</v>
      </c>
      <c r="I11" s="19">
        <f>'R 6'!$J$6</f>
        <v>0</v>
      </c>
      <c r="J11" s="20">
        <f t="shared" si="1"/>
        <v>0</v>
      </c>
      <c r="K11" s="19">
        <f t="shared" si="2"/>
        <v>0</v>
      </c>
      <c r="L11" s="19">
        <f t="shared" si="3"/>
        <v>0</v>
      </c>
      <c r="M11" s="19">
        <f t="shared" si="4"/>
        <v>0</v>
      </c>
      <c r="N11" s="21">
        <f t="shared" si="0"/>
        <v>0</v>
      </c>
      <c r="O11" s="57">
        <f t="shared" si="5"/>
        <v>0</v>
      </c>
      <c r="P11" s="22"/>
      <c r="Q11" s="39">
        <f t="shared" si="6"/>
        <v>0</v>
      </c>
    </row>
    <row r="12" spans="2:17" s="2" customFormat="1" ht="15.75" x14ac:dyDescent="0.25">
      <c r="B12" s="15" t="s">
        <v>47</v>
      </c>
      <c r="C12" s="16">
        <f>'10er'!$G$12:$G$12</f>
        <v>44120</v>
      </c>
      <c r="D12" s="17" t="s">
        <v>39</v>
      </c>
      <c r="E12" s="18" t="str">
        <f>'10er'!H15</f>
        <v>DSC KAIJO</v>
      </c>
      <c r="F12" s="19">
        <f>'R 7'!$F$7</f>
        <v>0</v>
      </c>
      <c r="G12" s="19">
        <f>'R 7'!$H$7</f>
        <v>0</v>
      </c>
      <c r="H12" s="19">
        <f>'R 7'!$J$7</f>
        <v>0</v>
      </c>
      <c r="I12" s="19">
        <f>'R 7'!$L$7</f>
        <v>0</v>
      </c>
      <c r="J12" s="20">
        <f t="shared" si="1"/>
        <v>0</v>
      </c>
      <c r="K12" s="19">
        <f t="shared" si="2"/>
        <v>0</v>
      </c>
      <c r="L12" s="19">
        <f t="shared" si="3"/>
        <v>0</v>
      </c>
      <c r="M12" s="19">
        <f t="shared" si="4"/>
        <v>0</v>
      </c>
      <c r="N12" s="21">
        <f t="shared" si="0"/>
        <v>0</v>
      </c>
      <c r="O12" s="57">
        <f t="shared" si="5"/>
        <v>0</v>
      </c>
      <c r="P12" s="22"/>
      <c r="Q12" s="39">
        <f t="shared" si="6"/>
        <v>0</v>
      </c>
    </row>
    <row r="13" spans="2:17" s="2" customFormat="1" ht="15.75" x14ac:dyDescent="0.25">
      <c r="B13" s="15" t="s">
        <v>41</v>
      </c>
      <c r="C13" s="16">
        <f>'10er'!$G$19:$G$19</f>
        <v>44127</v>
      </c>
      <c r="D13" s="17" t="s">
        <v>35</v>
      </c>
      <c r="E13" s="18" t="str">
        <f>'10er'!F23</f>
        <v>ESV LANNACH I</v>
      </c>
      <c r="F13" s="19">
        <f>'R 8'!$H$8</f>
        <v>0</v>
      </c>
      <c r="G13" s="19">
        <f>'R 8'!$F$8</f>
        <v>0</v>
      </c>
      <c r="H13" s="19">
        <f>'R 8'!$L$8</f>
        <v>0</v>
      </c>
      <c r="I13" s="19">
        <f>'R 8'!$J$8</f>
        <v>0</v>
      </c>
      <c r="J13" s="20">
        <f t="shared" si="1"/>
        <v>0</v>
      </c>
      <c r="K13" s="19">
        <f t="shared" si="2"/>
        <v>0</v>
      </c>
      <c r="L13" s="19">
        <f t="shared" si="3"/>
        <v>0</v>
      </c>
      <c r="M13" s="19">
        <f t="shared" si="4"/>
        <v>0</v>
      </c>
      <c r="N13" s="21">
        <f t="shared" si="0"/>
        <v>0</v>
      </c>
      <c r="O13" s="57">
        <f t="shared" si="5"/>
        <v>0</v>
      </c>
      <c r="P13" s="22"/>
      <c r="Q13" s="39">
        <f t="shared" si="6"/>
        <v>0</v>
      </c>
    </row>
    <row r="14" spans="2:17" s="2" customFormat="1" ht="16.5" thickBot="1" x14ac:dyDescent="0.3">
      <c r="B14" s="23" t="s">
        <v>36</v>
      </c>
      <c r="C14" s="24">
        <f>'10er'!$G$26:$G$26</f>
        <v>44134</v>
      </c>
      <c r="D14" s="25" t="s">
        <v>39</v>
      </c>
      <c r="E14" s="26" t="str">
        <f>'10er'!H31</f>
        <v>DSC FELLNER</v>
      </c>
      <c r="F14" s="27">
        <f>'R 9'!$F$9</f>
        <v>0</v>
      </c>
      <c r="G14" s="27">
        <f>'R 9'!$H$9</f>
        <v>0</v>
      </c>
      <c r="H14" s="27">
        <f>'R 9'!$J$9</f>
        <v>0</v>
      </c>
      <c r="I14" s="27">
        <f>'R 9'!$L$9</f>
        <v>0</v>
      </c>
      <c r="J14" s="28">
        <f t="shared" si="1"/>
        <v>0</v>
      </c>
      <c r="K14" s="27">
        <f t="shared" si="2"/>
        <v>0</v>
      </c>
      <c r="L14" s="27">
        <f t="shared" si="3"/>
        <v>0</v>
      </c>
      <c r="M14" s="27">
        <f t="shared" si="4"/>
        <v>0</v>
      </c>
      <c r="N14" s="29">
        <f t="shared" si="0"/>
        <v>0</v>
      </c>
      <c r="O14" s="59">
        <f t="shared" si="5"/>
        <v>0</v>
      </c>
      <c r="P14" s="30"/>
      <c r="Q14" s="40">
        <f t="shared" si="6"/>
        <v>0</v>
      </c>
    </row>
    <row r="15" spans="2:17" s="2" customFormat="1" ht="15.75" x14ac:dyDescent="0.25">
      <c r="B15" s="31" t="s">
        <v>43</v>
      </c>
      <c r="C15" s="32">
        <f>'10er'!$C$49:$D$49</f>
        <v>44288</v>
      </c>
      <c r="D15" s="33" t="s">
        <v>39</v>
      </c>
      <c r="E15" s="34" t="str">
        <f>'10er'!D54</f>
        <v>ESV SCHLIEB</v>
      </c>
      <c r="F15" s="19">
        <f>'R 10'!$F$9</f>
        <v>0</v>
      </c>
      <c r="G15" s="19">
        <f>'R 10'!$H$9</f>
        <v>0</v>
      </c>
      <c r="H15" s="19">
        <f>'R 10'!$J$9</f>
        <v>0</v>
      </c>
      <c r="I15" s="19">
        <f>'R 10'!$L$9</f>
        <v>0</v>
      </c>
      <c r="J15" s="35">
        <f t="shared" si="1"/>
        <v>0</v>
      </c>
      <c r="K15" s="36">
        <f t="shared" si="2"/>
        <v>0</v>
      </c>
      <c r="L15" s="36">
        <f t="shared" si="3"/>
        <v>0</v>
      </c>
      <c r="M15" s="36">
        <f t="shared" si="4"/>
        <v>0</v>
      </c>
      <c r="N15" s="37">
        <f t="shared" si="0"/>
        <v>0</v>
      </c>
      <c r="O15" s="58">
        <f t="shared" si="5"/>
        <v>0</v>
      </c>
      <c r="P15" s="38"/>
      <c r="Q15" s="41">
        <f t="shared" si="6"/>
        <v>0</v>
      </c>
    </row>
    <row r="16" spans="2:17" s="2" customFormat="1" ht="15.75" x14ac:dyDescent="0.25">
      <c r="B16" s="15" t="s">
        <v>45</v>
      </c>
      <c r="C16" s="16">
        <f>'10er'!$C$56:$D$56</f>
        <v>44295</v>
      </c>
      <c r="D16" s="17" t="s">
        <v>35</v>
      </c>
      <c r="E16" s="18" t="str">
        <f>'10er'!B60</f>
        <v>ESV STAINZTAL</v>
      </c>
      <c r="F16" s="19">
        <f>'R 11'!$H$8</f>
        <v>0</v>
      </c>
      <c r="G16" s="19">
        <f>'R 11'!$F$8</f>
        <v>0</v>
      </c>
      <c r="H16" s="19">
        <f>'R 11'!$L$8</f>
        <v>0</v>
      </c>
      <c r="I16" s="19">
        <f>'R 11'!$J$8</f>
        <v>0</v>
      </c>
      <c r="J16" s="20">
        <f t="shared" si="1"/>
        <v>0</v>
      </c>
      <c r="K16" s="19">
        <f t="shared" si="2"/>
        <v>0</v>
      </c>
      <c r="L16" s="19">
        <f t="shared" si="3"/>
        <v>0</v>
      </c>
      <c r="M16" s="19">
        <f t="shared" si="4"/>
        <v>0</v>
      </c>
      <c r="N16" s="21">
        <f t="shared" si="0"/>
        <v>0</v>
      </c>
      <c r="O16" s="57">
        <f t="shared" si="5"/>
        <v>0</v>
      </c>
      <c r="P16" s="22"/>
      <c r="Q16" s="39">
        <f t="shared" si="6"/>
        <v>0</v>
      </c>
    </row>
    <row r="17" spans="2:17" s="2" customFormat="1" ht="15.75" x14ac:dyDescent="0.25">
      <c r="B17" s="31" t="s">
        <v>48</v>
      </c>
      <c r="C17" s="32">
        <f>'10er'!$C$63:$D$63</f>
        <v>44302</v>
      </c>
      <c r="D17" s="33" t="s">
        <v>39</v>
      </c>
      <c r="E17" s="34" t="str">
        <f>'10er'!D66</f>
        <v>ESV RASSACH</v>
      </c>
      <c r="F17" s="19">
        <f>'R 12'!$F$7</f>
        <v>0</v>
      </c>
      <c r="G17" s="19">
        <f>'R 12'!$H$7</f>
        <v>0</v>
      </c>
      <c r="H17" s="19">
        <f>'R 12'!$J$7</f>
        <v>0</v>
      </c>
      <c r="I17" s="19">
        <f>'R 12'!$L$7</f>
        <v>0</v>
      </c>
      <c r="J17" s="35">
        <f t="shared" si="1"/>
        <v>0</v>
      </c>
      <c r="K17" s="36">
        <f t="shared" si="2"/>
        <v>0</v>
      </c>
      <c r="L17" s="36">
        <f t="shared" si="3"/>
        <v>0</v>
      </c>
      <c r="M17" s="36">
        <f t="shared" si="4"/>
        <v>0</v>
      </c>
      <c r="N17" s="37">
        <f t="shared" si="0"/>
        <v>0</v>
      </c>
      <c r="O17" s="57">
        <f t="shared" si="5"/>
        <v>0</v>
      </c>
      <c r="P17" s="38"/>
      <c r="Q17" s="39">
        <f t="shared" si="6"/>
        <v>0</v>
      </c>
    </row>
    <row r="18" spans="2:17" s="2" customFormat="1" ht="15.75" x14ac:dyDescent="0.25">
      <c r="B18" s="15" t="s">
        <v>49</v>
      </c>
      <c r="C18" s="16">
        <f>'10er'!$C$70:$D$70</f>
        <v>44309</v>
      </c>
      <c r="D18" s="17" t="s">
        <v>35</v>
      </c>
      <c r="E18" s="18" t="str">
        <f>'10er'!B72</f>
        <v>DSC KAIJO</v>
      </c>
      <c r="F18" s="19">
        <f>'R 13'!$H$6</f>
        <v>0</v>
      </c>
      <c r="G18" s="19">
        <f>'R 13'!$F$6</f>
        <v>0</v>
      </c>
      <c r="H18" s="19">
        <f>'R 13'!$L$6</f>
        <v>0</v>
      </c>
      <c r="I18" s="19">
        <f>'R 13'!$J$6</f>
        <v>0</v>
      </c>
      <c r="J18" s="20">
        <f t="shared" si="1"/>
        <v>0</v>
      </c>
      <c r="K18" s="19">
        <f t="shared" si="2"/>
        <v>0</v>
      </c>
      <c r="L18" s="19">
        <f t="shared" si="3"/>
        <v>0</v>
      </c>
      <c r="M18" s="19">
        <f t="shared" si="4"/>
        <v>0</v>
      </c>
      <c r="N18" s="21">
        <f t="shared" si="0"/>
        <v>0</v>
      </c>
      <c r="O18" s="57">
        <f t="shared" si="5"/>
        <v>0</v>
      </c>
      <c r="P18" s="22"/>
      <c r="Q18" s="39">
        <f t="shared" si="6"/>
        <v>0</v>
      </c>
    </row>
    <row r="19" spans="2:17" s="2" customFormat="1" ht="15.75" x14ac:dyDescent="0.25">
      <c r="B19" s="15" t="s">
        <v>50</v>
      </c>
      <c r="C19" s="16">
        <f>'10er'!$C$77:$D$77</f>
        <v>44316</v>
      </c>
      <c r="D19" s="17" t="s">
        <v>39</v>
      </c>
      <c r="E19" s="18" t="str">
        <f>'10er'!D78</f>
        <v>DSC FELLNER</v>
      </c>
      <c r="F19" s="19">
        <f>'R 14'!$F$5</f>
        <v>0</v>
      </c>
      <c r="G19" s="19">
        <f>'R 14'!$H$5</f>
        <v>0</v>
      </c>
      <c r="H19" s="19">
        <f>'R 14'!$J$5</f>
        <v>0</v>
      </c>
      <c r="I19" s="19">
        <f>'R 14'!$L$5</f>
        <v>0</v>
      </c>
      <c r="J19" s="20">
        <f t="shared" si="1"/>
        <v>0</v>
      </c>
      <c r="K19" s="19">
        <f t="shared" si="2"/>
        <v>0</v>
      </c>
      <c r="L19" s="19">
        <f t="shared" si="3"/>
        <v>0</v>
      </c>
      <c r="M19" s="19">
        <f t="shared" si="4"/>
        <v>0</v>
      </c>
      <c r="N19" s="21">
        <f t="shared" si="0"/>
        <v>0</v>
      </c>
      <c r="O19" s="57">
        <f t="shared" si="5"/>
        <v>0</v>
      </c>
      <c r="P19" s="22"/>
      <c r="Q19" s="39">
        <f t="shared" si="6"/>
        <v>0</v>
      </c>
    </row>
    <row r="20" spans="2:17" s="2" customFormat="1" ht="15.75" x14ac:dyDescent="0.25">
      <c r="B20" s="15" t="s">
        <v>51</v>
      </c>
      <c r="C20" s="16">
        <f>'10er'!$G$49:$G$49</f>
        <v>44323</v>
      </c>
      <c r="D20" s="17" t="s">
        <v>39</v>
      </c>
      <c r="E20" s="18" t="str">
        <f>'10er'!H51</f>
        <v>ESV WIESELSDORF I</v>
      </c>
      <c r="F20" s="19">
        <f>'R 15'!$F$6</f>
        <v>0</v>
      </c>
      <c r="G20" s="19">
        <f>'R 15'!$H$6</f>
        <v>0</v>
      </c>
      <c r="H20" s="19">
        <f>'R 15'!$J$6</f>
        <v>0</v>
      </c>
      <c r="I20" s="19">
        <f>'R 15'!$L$6</f>
        <v>0</v>
      </c>
      <c r="J20" s="20">
        <f t="shared" si="1"/>
        <v>0</v>
      </c>
      <c r="K20" s="19">
        <f t="shared" si="2"/>
        <v>0</v>
      </c>
      <c r="L20" s="19">
        <f t="shared" si="3"/>
        <v>0</v>
      </c>
      <c r="M20" s="19">
        <f t="shared" si="4"/>
        <v>0</v>
      </c>
      <c r="N20" s="21">
        <f t="shared" si="0"/>
        <v>0</v>
      </c>
      <c r="O20" s="57">
        <f t="shared" si="5"/>
        <v>0</v>
      </c>
      <c r="P20" s="22"/>
      <c r="Q20" s="39">
        <f t="shared" si="6"/>
        <v>0</v>
      </c>
    </row>
    <row r="21" spans="2:17" s="2" customFormat="1" ht="15.75" x14ac:dyDescent="0.25">
      <c r="B21" s="15" t="s">
        <v>52</v>
      </c>
      <c r="C21" s="16">
        <f>'10er'!$G$56:$G$56</f>
        <v>44330</v>
      </c>
      <c r="D21" s="17" t="s">
        <v>35</v>
      </c>
      <c r="E21" s="18" t="str">
        <f>'10er'!F59</f>
        <v>DSC KAIJO</v>
      </c>
      <c r="F21" s="19">
        <f>'R 16'!$H$7</f>
        <v>0</v>
      </c>
      <c r="G21" s="19">
        <f>'R 16'!$F$7</f>
        <v>0</v>
      </c>
      <c r="H21" s="19">
        <f>'R 16'!$L$7</f>
        <v>0</v>
      </c>
      <c r="I21" s="19">
        <f>'R 16'!$J$7</f>
        <v>0</v>
      </c>
      <c r="J21" s="20">
        <f t="shared" si="1"/>
        <v>0</v>
      </c>
      <c r="K21" s="19">
        <f t="shared" si="2"/>
        <v>0</v>
      </c>
      <c r="L21" s="19">
        <f t="shared" si="3"/>
        <v>0</v>
      </c>
      <c r="M21" s="19">
        <f t="shared" si="4"/>
        <v>0</v>
      </c>
      <c r="N21" s="21">
        <f t="shared" si="0"/>
        <v>0</v>
      </c>
      <c r="O21" s="57">
        <f t="shared" si="5"/>
        <v>0</v>
      </c>
      <c r="P21" s="22"/>
      <c r="Q21" s="39">
        <f t="shared" si="6"/>
        <v>0</v>
      </c>
    </row>
    <row r="22" spans="2:17" s="2" customFormat="1" ht="15.75" x14ac:dyDescent="0.25">
      <c r="B22" s="15" t="s">
        <v>53</v>
      </c>
      <c r="C22" s="16">
        <f>'10er'!$G$63:$G$63</f>
        <v>44337</v>
      </c>
      <c r="D22" s="17" t="s">
        <v>39</v>
      </c>
      <c r="E22" s="18" t="str">
        <f>'10er'!H67</f>
        <v>ESV LANNACH I</v>
      </c>
      <c r="F22" s="19">
        <f>'R 17'!$F$8</f>
        <v>0</v>
      </c>
      <c r="G22" s="19">
        <f>'R 17'!$H$8</f>
        <v>0</v>
      </c>
      <c r="H22" s="19">
        <f>'R 17'!$J$8</f>
        <v>0</v>
      </c>
      <c r="I22" s="19">
        <f>'R 17'!$L$8</f>
        <v>0</v>
      </c>
      <c r="J22" s="20">
        <f t="shared" si="1"/>
        <v>0</v>
      </c>
      <c r="K22" s="19">
        <f t="shared" si="2"/>
        <v>0</v>
      </c>
      <c r="L22" s="19">
        <f t="shared" si="3"/>
        <v>0</v>
      </c>
      <c r="M22" s="19">
        <f t="shared" si="4"/>
        <v>0</v>
      </c>
      <c r="N22" s="21">
        <f t="shared" si="0"/>
        <v>0</v>
      </c>
      <c r="O22" s="57">
        <f t="shared" si="5"/>
        <v>0</v>
      </c>
      <c r="P22" s="22"/>
      <c r="Q22" s="39">
        <f t="shared" si="6"/>
        <v>0</v>
      </c>
    </row>
    <row r="23" spans="2:17" s="2" customFormat="1" ht="15.75" x14ac:dyDescent="0.25">
      <c r="B23" s="15" t="s">
        <v>54</v>
      </c>
      <c r="C23" s="16">
        <f>'10er'!$G$70:$G$70</f>
        <v>44344</v>
      </c>
      <c r="D23" s="17" t="s">
        <v>35</v>
      </c>
      <c r="E23" s="18" t="str">
        <f>'10er'!F75</f>
        <v>DSC FELLNER</v>
      </c>
      <c r="F23" s="19">
        <f>'R 18'!$H$9</f>
        <v>0</v>
      </c>
      <c r="G23" s="19">
        <f>'R 18'!$F$9</f>
        <v>0</v>
      </c>
      <c r="H23" s="19">
        <f>'R 18'!$L$9</f>
        <v>0</v>
      </c>
      <c r="I23" s="19">
        <f>'R 18'!$J$9</f>
        <v>0</v>
      </c>
      <c r="J23" s="20">
        <f t="shared" si="1"/>
        <v>0</v>
      </c>
      <c r="K23" s="19">
        <f t="shared" si="2"/>
        <v>0</v>
      </c>
      <c r="L23" s="19">
        <f t="shared" si="3"/>
        <v>0</v>
      </c>
      <c r="M23" s="19">
        <f t="shared" si="4"/>
        <v>0</v>
      </c>
      <c r="N23" s="21">
        <f t="shared" si="0"/>
        <v>0</v>
      </c>
      <c r="O23" s="57">
        <f t="shared" si="5"/>
        <v>0</v>
      </c>
      <c r="P23" s="22"/>
      <c r="Q23" s="39">
        <f t="shared" si="6"/>
        <v>0</v>
      </c>
    </row>
    <row r="24" spans="2:17" s="2" customFormat="1" ht="15.75" x14ac:dyDescent="0.25">
      <c r="B24" s="19"/>
      <c r="C24" s="19"/>
      <c r="D24" s="19"/>
      <c r="E24" s="19"/>
      <c r="F24" s="36"/>
      <c r="G24" s="36"/>
      <c r="H24" s="36"/>
      <c r="I24" s="36"/>
      <c r="J24" s="19"/>
      <c r="K24" s="19"/>
      <c r="L24" s="19"/>
      <c r="M24" s="19"/>
      <c r="N24" s="19"/>
      <c r="O24" s="19"/>
      <c r="P24" s="22">
        <f>SUM(P6:P23)</f>
        <v>0</v>
      </c>
      <c r="Q24" s="53"/>
    </row>
  </sheetData>
  <mergeCells count="4">
    <mergeCell ref="B2:E2"/>
    <mergeCell ref="B4:C4"/>
    <mergeCell ref="E4:P4"/>
    <mergeCell ref="M2:N2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24"/>
  <sheetViews>
    <sheetView workbookViewId="0">
      <selection activeCell="E5" sqref="E5"/>
    </sheetView>
  </sheetViews>
  <sheetFormatPr baseColWidth="10" defaultColWidth="11.5703125" defaultRowHeight="12.75" x14ac:dyDescent="0.2"/>
  <cols>
    <col min="1" max="1" width="1.7109375" style="1" customWidth="1"/>
    <col min="2" max="2" width="4.7109375" style="1" customWidth="1"/>
    <col min="3" max="3" width="11.28515625" style="1" bestFit="1" customWidth="1"/>
    <col min="4" max="4" width="3.7109375" style="1" customWidth="1"/>
    <col min="5" max="5" width="18.7109375" style="1" customWidth="1"/>
    <col min="6" max="7" width="3.7109375" style="1" customWidth="1"/>
    <col min="8" max="9" width="4.28515625" style="1" customWidth="1"/>
    <col min="10" max="13" width="5.28515625" style="1" customWidth="1"/>
    <col min="14" max="14" width="8.28515625" style="1" customWidth="1"/>
    <col min="15" max="15" width="4.42578125" style="1" customWidth="1"/>
    <col min="16" max="16" width="9.7109375" style="6" customWidth="1"/>
    <col min="17" max="17" width="5.7109375" style="1" customWidth="1"/>
    <col min="18" max="16384" width="11.5703125" style="1"/>
  </cols>
  <sheetData>
    <row r="1" spans="2:17" ht="6" customHeight="1" x14ac:dyDescent="0.2"/>
    <row r="2" spans="2:17" s="13" customFormat="1" ht="15.75" x14ac:dyDescent="0.25">
      <c r="B2" s="82" t="str">
        <f>'M1'!B2:E2</f>
        <v>Raiffeisen - Bezirkscup 2020/2021</v>
      </c>
      <c r="C2" s="82"/>
      <c r="D2" s="82"/>
      <c r="E2" s="82"/>
      <c r="M2" s="84" t="s">
        <v>60</v>
      </c>
      <c r="N2" s="84"/>
      <c r="O2" s="46" t="str">
        <f>'M1'!$O$2</f>
        <v>A</v>
      </c>
      <c r="P2" s="14"/>
    </row>
    <row r="3" spans="2:17" s="2" customFormat="1" ht="4.9000000000000004" customHeight="1" x14ac:dyDescent="0.25">
      <c r="P3" s="50"/>
    </row>
    <row r="4" spans="2:17" s="13" customFormat="1" ht="15.75" x14ac:dyDescent="0.25">
      <c r="B4" s="82" t="s">
        <v>18</v>
      </c>
      <c r="C4" s="82"/>
      <c r="E4" s="85" t="str">
        <f>'10er'!$D$10</f>
        <v>ESV STAINZTAL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2:17" s="46" customFormat="1" ht="20.45" customHeight="1" x14ac:dyDescent="0.25">
      <c r="B5" s="42" t="s">
        <v>19</v>
      </c>
      <c r="C5" s="42" t="s">
        <v>20</v>
      </c>
      <c r="D5" s="42" t="s">
        <v>21</v>
      </c>
      <c r="E5" s="42" t="s">
        <v>22</v>
      </c>
      <c r="F5" s="42" t="s">
        <v>23</v>
      </c>
      <c r="G5" s="42" t="s">
        <v>24</v>
      </c>
      <c r="H5" s="42" t="s">
        <v>25</v>
      </c>
      <c r="I5" s="42" t="s">
        <v>26</v>
      </c>
      <c r="J5" s="43" t="s">
        <v>27</v>
      </c>
      <c r="K5" s="42" t="s">
        <v>28</v>
      </c>
      <c r="L5" s="42" t="s">
        <v>29</v>
      </c>
      <c r="M5" s="42" t="s">
        <v>30</v>
      </c>
      <c r="N5" s="44" t="s">
        <v>31</v>
      </c>
      <c r="O5" s="56" t="s">
        <v>63</v>
      </c>
      <c r="P5" s="45" t="s">
        <v>32</v>
      </c>
      <c r="Q5" s="43" t="s">
        <v>33</v>
      </c>
    </row>
    <row r="6" spans="2:17" s="2" customFormat="1" ht="15.75" x14ac:dyDescent="0.25">
      <c r="B6" s="15" t="s">
        <v>34</v>
      </c>
      <c r="C6" s="16">
        <f>'10er'!$C$5:$D$5</f>
        <v>44078</v>
      </c>
      <c r="D6" s="17" t="s">
        <v>39</v>
      </c>
      <c r="E6" s="18" t="str">
        <f>'10er'!D10</f>
        <v>ESV STAINZTAL</v>
      </c>
      <c r="F6" s="19">
        <f>'R 1'!$F$9</f>
        <v>0</v>
      </c>
      <c r="G6" s="19">
        <f>'R 1'!$H$9</f>
        <v>0</v>
      </c>
      <c r="H6" s="19">
        <f>'R 1'!$J$9</f>
        <v>0</v>
      </c>
      <c r="I6" s="19">
        <f>'R 1'!$L$9</f>
        <v>0</v>
      </c>
      <c r="J6" s="20">
        <f xml:space="preserve"> F6</f>
        <v>0</v>
      </c>
      <c r="K6" s="19">
        <f xml:space="preserve"> G6</f>
        <v>0</v>
      </c>
      <c r="L6" s="19">
        <f xml:space="preserve"> H6</f>
        <v>0</v>
      </c>
      <c r="M6" s="19">
        <f xml:space="preserve"> I6</f>
        <v>0</v>
      </c>
      <c r="N6" s="21">
        <f t="shared" ref="N6:N23" si="0">SUM(L6-M6)</f>
        <v>0</v>
      </c>
      <c r="O6" s="57">
        <f>IF(H6&gt;0,0+1,0)</f>
        <v>0</v>
      </c>
      <c r="P6" s="22" t="s">
        <v>37</v>
      </c>
      <c r="Q6" s="39">
        <f>IF(F6&lt;6,0,IF(F6=6,1,IF(F6&gt;6,3)))</f>
        <v>0</v>
      </c>
    </row>
    <row r="7" spans="2:17" s="2" customFormat="1" ht="15.75" x14ac:dyDescent="0.25">
      <c r="B7" s="15" t="s">
        <v>38</v>
      </c>
      <c r="C7" s="16">
        <f>'10er'!$C$12:$D$12</f>
        <v>44085</v>
      </c>
      <c r="D7" s="17" t="s">
        <v>35</v>
      </c>
      <c r="E7" s="18" t="str">
        <f>'10er'!B17</f>
        <v>ESV LANNACH I</v>
      </c>
      <c r="F7" s="19">
        <f>'R 2'!$H$9</f>
        <v>0</v>
      </c>
      <c r="G7" s="19">
        <f>'R 2'!$F$9</f>
        <v>0</v>
      </c>
      <c r="H7" s="19">
        <f>'R 2'!$L$9</f>
        <v>0</v>
      </c>
      <c r="I7" s="19">
        <f>'R 2'!$J$9</f>
        <v>0</v>
      </c>
      <c r="J7" s="20">
        <f t="shared" ref="J7:J23" si="1">F7+J6</f>
        <v>0</v>
      </c>
      <c r="K7" s="19">
        <f t="shared" ref="K7:K23" si="2">G7+K6</f>
        <v>0</v>
      </c>
      <c r="L7" s="19">
        <f t="shared" ref="L7:L23" si="3">H7+L6</f>
        <v>0</v>
      </c>
      <c r="M7" s="19">
        <f t="shared" ref="M7:M23" si="4">I7+M6</f>
        <v>0</v>
      </c>
      <c r="N7" s="21">
        <f t="shared" si="0"/>
        <v>0</v>
      </c>
      <c r="O7" s="57">
        <f t="shared" ref="O7:O23" si="5">IF(H7&gt;0,O6+1,O6+0)</f>
        <v>0</v>
      </c>
      <c r="P7" s="22"/>
      <c r="Q7" s="39">
        <f>(IF(F7&lt;6,0,IF(F7=6,1,IF(F7&gt;6,3))))+Q6</f>
        <v>0</v>
      </c>
    </row>
    <row r="8" spans="2:17" s="2" customFormat="1" ht="15.75" x14ac:dyDescent="0.25">
      <c r="B8" s="15" t="s">
        <v>40</v>
      </c>
      <c r="C8" s="16">
        <f>'10er'!$C$19:$D$19</f>
        <v>44092</v>
      </c>
      <c r="D8" s="17" t="s">
        <v>39</v>
      </c>
      <c r="E8" s="18" t="str">
        <f>'10er'!D23</f>
        <v>ESV LANNACH I</v>
      </c>
      <c r="F8" s="19">
        <f>'R 3'!$F$8</f>
        <v>0</v>
      </c>
      <c r="G8" s="19">
        <f>'R 3'!$H$8</f>
        <v>0</v>
      </c>
      <c r="H8" s="19">
        <f>'R 3'!$J$8</f>
        <v>0</v>
      </c>
      <c r="I8" s="19">
        <f>'R 3'!$L$8</f>
        <v>0</v>
      </c>
      <c r="J8" s="20">
        <f t="shared" si="1"/>
        <v>0</v>
      </c>
      <c r="K8" s="19">
        <f t="shared" si="2"/>
        <v>0</v>
      </c>
      <c r="L8" s="19">
        <f t="shared" si="3"/>
        <v>0</v>
      </c>
      <c r="M8" s="19">
        <f t="shared" si="4"/>
        <v>0</v>
      </c>
      <c r="N8" s="21">
        <f t="shared" si="0"/>
        <v>0</v>
      </c>
      <c r="O8" s="57">
        <f t="shared" si="5"/>
        <v>0</v>
      </c>
      <c r="P8" s="22" t="s">
        <v>37</v>
      </c>
      <c r="Q8" s="39">
        <f t="shared" ref="Q8:Q23" si="6">(IF(F8&lt;6,0,IF(F8=6,1,IF(F8&gt;6,3))))+Q7</f>
        <v>0</v>
      </c>
    </row>
    <row r="9" spans="2:17" s="2" customFormat="1" ht="15.75" x14ac:dyDescent="0.25">
      <c r="B9" s="15" t="s">
        <v>42</v>
      </c>
      <c r="C9" s="16">
        <f>'10er'!$C$26:$D$26</f>
        <v>44099</v>
      </c>
      <c r="D9" s="17" t="s">
        <v>35</v>
      </c>
      <c r="E9" s="18" t="str">
        <f>'10er'!B29</f>
        <v>ESV LANNACH I</v>
      </c>
      <c r="F9" s="19">
        <f>'R 4'!$H$7</f>
        <v>0</v>
      </c>
      <c r="G9" s="19">
        <f>'R 4'!$F$7</f>
        <v>0</v>
      </c>
      <c r="H9" s="19">
        <f>'R 4'!$L$7</f>
        <v>0</v>
      </c>
      <c r="I9" s="19">
        <f>'R 4'!$J$7</f>
        <v>0</v>
      </c>
      <c r="J9" s="20">
        <f t="shared" si="1"/>
        <v>0</v>
      </c>
      <c r="K9" s="19">
        <f t="shared" si="2"/>
        <v>0</v>
      </c>
      <c r="L9" s="19">
        <f t="shared" si="3"/>
        <v>0</v>
      </c>
      <c r="M9" s="19">
        <f t="shared" si="4"/>
        <v>0</v>
      </c>
      <c r="N9" s="21">
        <f t="shared" si="0"/>
        <v>0</v>
      </c>
      <c r="O9" s="57">
        <f t="shared" si="5"/>
        <v>0</v>
      </c>
      <c r="P9" s="22"/>
      <c r="Q9" s="39">
        <f t="shared" si="6"/>
        <v>0</v>
      </c>
    </row>
    <row r="10" spans="2:17" s="2" customFormat="1" ht="15.75" x14ac:dyDescent="0.25">
      <c r="B10" s="15" t="s">
        <v>44</v>
      </c>
      <c r="C10" s="16">
        <f>'10er'!$C$33:$D$33</f>
        <v>44106</v>
      </c>
      <c r="D10" s="17" t="s">
        <v>39</v>
      </c>
      <c r="E10" s="18" t="str">
        <f>'10er'!D35</f>
        <v>ESV LANNACH I</v>
      </c>
      <c r="F10" s="19">
        <f>'R 5'!$F$6</f>
        <v>0</v>
      </c>
      <c r="G10" s="19">
        <f>'R 5'!$H$6</f>
        <v>0</v>
      </c>
      <c r="H10" s="19">
        <f>'R 5'!$J$6</f>
        <v>0</v>
      </c>
      <c r="I10" s="19">
        <f>'R 5'!$L$6</f>
        <v>0</v>
      </c>
      <c r="J10" s="20">
        <f t="shared" si="1"/>
        <v>0</v>
      </c>
      <c r="K10" s="19">
        <f t="shared" si="2"/>
        <v>0</v>
      </c>
      <c r="L10" s="19">
        <f t="shared" si="3"/>
        <v>0</v>
      </c>
      <c r="M10" s="19">
        <f t="shared" si="4"/>
        <v>0</v>
      </c>
      <c r="N10" s="21">
        <f t="shared" si="0"/>
        <v>0</v>
      </c>
      <c r="O10" s="57">
        <f t="shared" si="5"/>
        <v>0</v>
      </c>
      <c r="P10" s="22"/>
      <c r="Q10" s="39">
        <f t="shared" si="6"/>
        <v>0</v>
      </c>
    </row>
    <row r="11" spans="2:17" s="2" customFormat="1" ht="15.75" x14ac:dyDescent="0.25">
      <c r="B11" s="15" t="s">
        <v>46</v>
      </c>
      <c r="C11" s="16">
        <f>'10er'!$G$5:$G$5</f>
        <v>44113</v>
      </c>
      <c r="D11" s="17" t="s">
        <v>39</v>
      </c>
      <c r="E11" s="18" t="str">
        <f>'10er'!H6</f>
        <v>ESV STAINZTAL</v>
      </c>
      <c r="F11" s="19">
        <f>'R 6'!$F$5</f>
        <v>0</v>
      </c>
      <c r="G11" s="19">
        <f>'R 6'!$H$5</f>
        <v>0</v>
      </c>
      <c r="H11" s="19">
        <f>'R 6'!$J$5</f>
        <v>0</v>
      </c>
      <c r="I11" s="19">
        <f>'R 6'!$L$5</f>
        <v>0</v>
      </c>
      <c r="J11" s="20">
        <f t="shared" si="1"/>
        <v>0</v>
      </c>
      <c r="K11" s="19">
        <f t="shared" si="2"/>
        <v>0</v>
      </c>
      <c r="L11" s="19">
        <f t="shared" si="3"/>
        <v>0</v>
      </c>
      <c r="M11" s="19">
        <f t="shared" si="4"/>
        <v>0</v>
      </c>
      <c r="N11" s="21">
        <f t="shared" si="0"/>
        <v>0</v>
      </c>
      <c r="O11" s="57">
        <f t="shared" si="5"/>
        <v>0</v>
      </c>
      <c r="P11" s="22"/>
      <c r="Q11" s="39">
        <f t="shared" si="6"/>
        <v>0</v>
      </c>
    </row>
    <row r="12" spans="2:17" s="2" customFormat="1" ht="15.75" x14ac:dyDescent="0.25">
      <c r="B12" s="15" t="s">
        <v>47</v>
      </c>
      <c r="C12" s="16">
        <f>'10er'!$G$12:$G$12</f>
        <v>44120</v>
      </c>
      <c r="D12" s="17" t="s">
        <v>35</v>
      </c>
      <c r="E12" s="18" t="str">
        <f>'10er'!F14</f>
        <v>DSC FELLNER</v>
      </c>
      <c r="F12" s="19">
        <f>'R 7'!$H$6</f>
        <v>0</v>
      </c>
      <c r="G12" s="19">
        <f>'R 7'!$F$6</f>
        <v>0</v>
      </c>
      <c r="H12" s="19">
        <f>'R 7'!$L$6</f>
        <v>0</v>
      </c>
      <c r="I12" s="19">
        <f>'R 7'!$J$6</f>
        <v>0</v>
      </c>
      <c r="J12" s="20">
        <f t="shared" si="1"/>
        <v>0</v>
      </c>
      <c r="K12" s="19">
        <f t="shared" si="2"/>
        <v>0</v>
      </c>
      <c r="L12" s="19">
        <f t="shared" si="3"/>
        <v>0</v>
      </c>
      <c r="M12" s="19">
        <f t="shared" si="4"/>
        <v>0</v>
      </c>
      <c r="N12" s="21">
        <f t="shared" si="0"/>
        <v>0</v>
      </c>
      <c r="O12" s="57">
        <f t="shared" si="5"/>
        <v>0</v>
      </c>
      <c r="P12" s="22"/>
      <c r="Q12" s="39">
        <f t="shared" si="6"/>
        <v>0</v>
      </c>
    </row>
    <row r="13" spans="2:17" s="2" customFormat="1" ht="15.75" x14ac:dyDescent="0.25">
      <c r="B13" s="15" t="s">
        <v>41</v>
      </c>
      <c r="C13" s="16">
        <f>'10er'!$G$19:$G$19</f>
        <v>44127</v>
      </c>
      <c r="D13" s="17" t="s">
        <v>39</v>
      </c>
      <c r="E13" s="18" t="str">
        <f>'10er'!H22</f>
        <v>SSV MARHOF</v>
      </c>
      <c r="F13" s="19">
        <f>'R 8'!$F$7</f>
        <v>0</v>
      </c>
      <c r="G13" s="19">
        <f>'R 8'!$H$7</f>
        <v>0</v>
      </c>
      <c r="H13" s="19">
        <f>'R 8'!$J$7</f>
        <v>0</v>
      </c>
      <c r="I13" s="19">
        <f>'R 8'!$L$7</f>
        <v>0</v>
      </c>
      <c r="J13" s="20">
        <f t="shared" si="1"/>
        <v>0</v>
      </c>
      <c r="K13" s="19">
        <f t="shared" si="2"/>
        <v>0</v>
      </c>
      <c r="L13" s="19">
        <f t="shared" si="3"/>
        <v>0</v>
      </c>
      <c r="M13" s="19">
        <f t="shared" si="4"/>
        <v>0</v>
      </c>
      <c r="N13" s="21">
        <f t="shared" si="0"/>
        <v>0</v>
      </c>
      <c r="O13" s="57">
        <f t="shared" si="5"/>
        <v>0</v>
      </c>
      <c r="P13" s="22"/>
      <c r="Q13" s="39">
        <f t="shared" si="6"/>
        <v>0</v>
      </c>
    </row>
    <row r="14" spans="2:17" s="2" customFormat="1" ht="16.5" thickBot="1" x14ac:dyDescent="0.3">
      <c r="B14" s="23" t="s">
        <v>36</v>
      </c>
      <c r="C14" s="24">
        <f>'10er'!$G$26:$G$26</f>
        <v>44134</v>
      </c>
      <c r="D14" s="25" t="s">
        <v>35</v>
      </c>
      <c r="E14" s="26" t="str">
        <f>'10er'!F30</f>
        <v>ESV SCHLIEB</v>
      </c>
      <c r="F14" s="27">
        <f>'R 9'!$H$8</f>
        <v>0</v>
      </c>
      <c r="G14" s="27">
        <f>'R 9'!$F$8</f>
        <v>0</v>
      </c>
      <c r="H14" s="27">
        <f>'R 9'!$L$8</f>
        <v>0</v>
      </c>
      <c r="I14" s="27">
        <f>'R 9'!$J$8</f>
        <v>0</v>
      </c>
      <c r="J14" s="28">
        <f t="shared" si="1"/>
        <v>0</v>
      </c>
      <c r="K14" s="27">
        <f t="shared" si="2"/>
        <v>0</v>
      </c>
      <c r="L14" s="27">
        <f t="shared" si="3"/>
        <v>0</v>
      </c>
      <c r="M14" s="27">
        <f t="shared" si="4"/>
        <v>0</v>
      </c>
      <c r="N14" s="29">
        <f t="shared" si="0"/>
        <v>0</v>
      </c>
      <c r="O14" s="59">
        <f t="shared" si="5"/>
        <v>0</v>
      </c>
      <c r="P14" s="30"/>
      <c r="Q14" s="40">
        <f t="shared" si="6"/>
        <v>0</v>
      </c>
    </row>
    <row r="15" spans="2:17" s="2" customFormat="1" ht="15.75" x14ac:dyDescent="0.25">
      <c r="B15" s="31" t="s">
        <v>43</v>
      </c>
      <c r="C15" s="32">
        <f>'10er'!$C$49:$D$49</f>
        <v>44288</v>
      </c>
      <c r="D15" s="33" t="s">
        <v>35</v>
      </c>
      <c r="E15" s="34" t="str">
        <f>'10er'!B54</f>
        <v>ESV STAINZTAL</v>
      </c>
      <c r="F15" s="19">
        <f>'R 10'!$H$9</f>
        <v>0</v>
      </c>
      <c r="G15" s="19">
        <f>'R 10'!$F$9</f>
        <v>0</v>
      </c>
      <c r="H15" s="19">
        <f>'R 10'!$L$9</f>
        <v>0</v>
      </c>
      <c r="I15" s="19">
        <f>'R 10'!$J$9</f>
        <v>0</v>
      </c>
      <c r="J15" s="35">
        <f t="shared" si="1"/>
        <v>0</v>
      </c>
      <c r="K15" s="36">
        <f t="shared" si="2"/>
        <v>0</v>
      </c>
      <c r="L15" s="36">
        <f t="shared" si="3"/>
        <v>0</v>
      </c>
      <c r="M15" s="36">
        <f t="shared" si="4"/>
        <v>0</v>
      </c>
      <c r="N15" s="37">
        <f t="shared" si="0"/>
        <v>0</v>
      </c>
      <c r="O15" s="58">
        <f t="shared" si="5"/>
        <v>0</v>
      </c>
      <c r="P15" s="38"/>
      <c r="Q15" s="41">
        <f t="shared" si="6"/>
        <v>0</v>
      </c>
    </row>
    <row r="16" spans="2:17" s="2" customFormat="1" ht="15.75" x14ac:dyDescent="0.25">
      <c r="B16" s="15" t="s">
        <v>45</v>
      </c>
      <c r="C16" s="16">
        <f>'10er'!$C$56:$D$56</f>
        <v>44295</v>
      </c>
      <c r="D16" s="17" t="s">
        <v>39</v>
      </c>
      <c r="E16" s="18" t="str">
        <f>'10er'!D61</f>
        <v>ESV LANNACH I</v>
      </c>
      <c r="F16" s="19">
        <f>'R 11'!$F$9</f>
        <v>0</v>
      </c>
      <c r="G16" s="19">
        <f>'R 11'!$H$9</f>
        <v>0</v>
      </c>
      <c r="H16" s="19">
        <f>'R 11'!$J$9</f>
        <v>0</v>
      </c>
      <c r="I16" s="19">
        <f>'R 11'!$L$9</f>
        <v>0</v>
      </c>
      <c r="J16" s="20">
        <f t="shared" si="1"/>
        <v>0</v>
      </c>
      <c r="K16" s="19">
        <f t="shared" si="2"/>
        <v>0</v>
      </c>
      <c r="L16" s="19">
        <f t="shared" si="3"/>
        <v>0</v>
      </c>
      <c r="M16" s="19">
        <f t="shared" si="4"/>
        <v>0</v>
      </c>
      <c r="N16" s="21">
        <f t="shared" si="0"/>
        <v>0</v>
      </c>
      <c r="O16" s="57">
        <f t="shared" si="5"/>
        <v>0</v>
      </c>
      <c r="P16" s="22"/>
      <c r="Q16" s="39">
        <f t="shared" si="6"/>
        <v>0</v>
      </c>
    </row>
    <row r="17" spans="2:17" s="2" customFormat="1" ht="15.75" x14ac:dyDescent="0.25">
      <c r="B17" s="31" t="s">
        <v>48</v>
      </c>
      <c r="C17" s="32">
        <f>'10er'!$C$63:$D$63</f>
        <v>44302</v>
      </c>
      <c r="D17" s="33" t="s">
        <v>35</v>
      </c>
      <c r="E17" s="34" t="str">
        <f>'10er'!B67</f>
        <v>ESV LANNACH I</v>
      </c>
      <c r="F17" s="19">
        <f>'R 12'!$H$8</f>
        <v>0</v>
      </c>
      <c r="G17" s="19">
        <f>'R 12'!$F$8</f>
        <v>0</v>
      </c>
      <c r="H17" s="19">
        <f>'R 12'!$L$8</f>
        <v>0</v>
      </c>
      <c r="I17" s="19">
        <f>'R 12'!$J$8</f>
        <v>0</v>
      </c>
      <c r="J17" s="35">
        <f t="shared" si="1"/>
        <v>0</v>
      </c>
      <c r="K17" s="36">
        <f t="shared" si="2"/>
        <v>0</v>
      </c>
      <c r="L17" s="36">
        <f t="shared" si="3"/>
        <v>0</v>
      </c>
      <c r="M17" s="36">
        <f t="shared" si="4"/>
        <v>0</v>
      </c>
      <c r="N17" s="37">
        <f t="shared" si="0"/>
        <v>0</v>
      </c>
      <c r="O17" s="57">
        <f t="shared" si="5"/>
        <v>0</v>
      </c>
      <c r="P17" s="38"/>
      <c r="Q17" s="39">
        <f t="shared" si="6"/>
        <v>0</v>
      </c>
    </row>
    <row r="18" spans="2:17" s="2" customFormat="1" ht="15.75" x14ac:dyDescent="0.25">
      <c r="B18" s="15" t="s">
        <v>49</v>
      </c>
      <c r="C18" s="16">
        <f>'10er'!$C$70:$D$70</f>
        <v>44309</v>
      </c>
      <c r="D18" s="17" t="s">
        <v>39</v>
      </c>
      <c r="E18" s="18" t="str">
        <f>'10er'!D73</f>
        <v>ESV LANNACH I</v>
      </c>
      <c r="F18" s="19">
        <f>'R 13'!$F$7</f>
        <v>0</v>
      </c>
      <c r="G18" s="19">
        <f>'R 13'!$H$7</f>
        <v>0</v>
      </c>
      <c r="H18" s="19">
        <f>'R 13'!$J$7</f>
        <v>0</v>
      </c>
      <c r="I18" s="19">
        <f>'R 13'!$L$7</f>
        <v>0</v>
      </c>
      <c r="J18" s="20">
        <f t="shared" si="1"/>
        <v>0</v>
      </c>
      <c r="K18" s="19">
        <f t="shared" si="2"/>
        <v>0</v>
      </c>
      <c r="L18" s="19">
        <f t="shared" si="3"/>
        <v>0</v>
      </c>
      <c r="M18" s="19">
        <f t="shared" si="4"/>
        <v>0</v>
      </c>
      <c r="N18" s="21">
        <f t="shared" si="0"/>
        <v>0</v>
      </c>
      <c r="O18" s="57">
        <f t="shared" si="5"/>
        <v>0</v>
      </c>
      <c r="P18" s="22"/>
      <c r="Q18" s="39">
        <f t="shared" si="6"/>
        <v>0</v>
      </c>
    </row>
    <row r="19" spans="2:17" s="2" customFormat="1" ht="15.75" x14ac:dyDescent="0.25">
      <c r="B19" s="15" t="s">
        <v>50</v>
      </c>
      <c r="C19" s="16">
        <f>'10er'!$C$77:$D$77</f>
        <v>44316</v>
      </c>
      <c r="D19" s="17" t="s">
        <v>35</v>
      </c>
      <c r="E19" s="18" t="str">
        <f>'10er'!B79</f>
        <v>ESV LANNACH I</v>
      </c>
      <c r="F19" s="19">
        <f>'R 14'!$H$6</f>
        <v>0</v>
      </c>
      <c r="G19" s="19">
        <f>'R 14'!$F$6</f>
        <v>0</v>
      </c>
      <c r="H19" s="19">
        <f>'R 14'!$L$6</f>
        <v>0</v>
      </c>
      <c r="I19" s="19">
        <f>'R 14'!$J$6</f>
        <v>0</v>
      </c>
      <c r="J19" s="20">
        <f t="shared" si="1"/>
        <v>0</v>
      </c>
      <c r="K19" s="19">
        <f t="shared" si="2"/>
        <v>0</v>
      </c>
      <c r="L19" s="19">
        <f t="shared" si="3"/>
        <v>0</v>
      </c>
      <c r="M19" s="19">
        <f t="shared" si="4"/>
        <v>0</v>
      </c>
      <c r="N19" s="21">
        <f t="shared" si="0"/>
        <v>0</v>
      </c>
      <c r="O19" s="57">
        <f t="shared" si="5"/>
        <v>0</v>
      </c>
      <c r="P19" s="22"/>
      <c r="Q19" s="39">
        <f t="shared" si="6"/>
        <v>0</v>
      </c>
    </row>
    <row r="20" spans="2:17" s="2" customFormat="1" ht="15.75" x14ac:dyDescent="0.25">
      <c r="B20" s="15" t="s">
        <v>51</v>
      </c>
      <c r="C20" s="16">
        <f>'10er'!$G$49:$G$49</f>
        <v>44323</v>
      </c>
      <c r="D20" s="17" t="s">
        <v>35</v>
      </c>
      <c r="E20" s="18" t="str">
        <f>'10er'!F50</f>
        <v>ESV STAINZTAL</v>
      </c>
      <c r="F20" s="19">
        <f>'R 15'!$H$5</f>
        <v>0</v>
      </c>
      <c r="G20" s="19">
        <f>'R 15'!$F$5</f>
        <v>0</v>
      </c>
      <c r="H20" s="19">
        <f>'R 15'!$L$5</f>
        <v>0</v>
      </c>
      <c r="I20" s="19">
        <f>'R 15'!$J$5</f>
        <v>0</v>
      </c>
      <c r="J20" s="20">
        <f t="shared" si="1"/>
        <v>0</v>
      </c>
      <c r="K20" s="19">
        <f t="shared" si="2"/>
        <v>0</v>
      </c>
      <c r="L20" s="19">
        <f t="shared" si="3"/>
        <v>0</v>
      </c>
      <c r="M20" s="19">
        <f t="shared" si="4"/>
        <v>0</v>
      </c>
      <c r="N20" s="21">
        <f t="shared" si="0"/>
        <v>0</v>
      </c>
      <c r="O20" s="57">
        <f t="shared" si="5"/>
        <v>0</v>
      </c>
      <c r="P20" s="22"/>
      <c r="Q20" s="39">
        <f t="shared" si="6"/>
        <v>0</v>
      </c>
    </row>
    <row r="21" spans="2:17" s="2" customFormat="1" ht="15.75" x14ac:dyDescent="0.25">
      <c r="B21" s="15" t="s">
        <v>52</v>
      </c>
      <c r="C21" s="16">
        <f>'10er'!$G$56:$G$56</f>
        <v>44330</v>
      </c>
      <c r="D21" s="17" t="s">
        <v>39</v>
      </c>
      <c r="E21" s="18" t="str">
        <f>'10er'!H58</f>
        <v>DSC FELLNER</v>
      </c>
      <c r="F21" s="19">
        <f>'R 16'!$F$6</f>
        <v>0</v>
      </c>
      <c r="G21" s="19">
        <f>'R 16'!$H$6</f>
        <v>0</v>
      </c>
      <c r="H21" s="19">
        <f>'R 16'!$J$6</f>
        <v>0</v>
      </c>
      <c r="I21" s="19">
        <f>'R 16'!$L$6</f>
        <v>0</v>
      </c>
      <c r="J21" s="20">
        <f t="shared" si="1"/>
        <v>0</v>
      </c>
      <c r="K21" s="19">
        <f t="shared" si="2"/>
        <v>0</v>
      </c>
      <c r="L21" s="19">
        <f t="shared" si="3"/>
        <v>0</v>
      </c>
      <c r="M21" s="19">
        <f t="shared" si="4"/>
        <v>0</v>
      </c>
      <c r="N21" s="21">
        <f t="shared" si="0"/>
        <v>0</v>
      </c>
      <c r="O21" s="57">
        <f t="shared" si="5"/>
        <v>0</v>
      </c>
      <c r="P21" s="22"/>
      <c r="Q21" s="39">
        <f t="shared" si="6"/>
        <v>0</v>
      </c>
    </row>
    <row r="22" spans="2:17" s="2" customFormat="1" ht="15.75" x14ac:dyDescent="0.25">
      <c r="B22" s="15" t="s">
        <v>53</v>
      </c>
      <c r="C22" s="16">
        <f>'10er'!$G$63:$G$63</f>
        <v>44337</v>
      </c>
      <c r="D22" s="17" t="s">
        <v>35</v>
      </c>
      <c r="E22" s="18" t="str">
        <f>'10er'!F66</f>
        <v>SSV MARHOF</v>
      </c>
      <c r="F22" s="19">
        <f>'R 17'!$H$7</f>
        <v>0</v>
      </c>
      <c r="G22" s="19">
        <f>'R 17'!$F$7</f>
        <v>0</v>
      </c>
      <c r="H22" s="19">
        <f>'R 17'!$L$7</f>
        <v>0</v>
      </c>
      <c r="I22" s="19">
        <f>'R 17'!$J$7</f>
        <v>0</v>
      </c>
      <c r="J22" s="20">
        <f t="shared" si="1"/>
        <v>0</v>
      </c>
      <c r="K22" s="19">
        <f t="shared" si="2"/>
        <v>0</v>
      </c>
      <c r="L22" s="19">
        <f t="shared" si="3"/>
        <v>0</v>
      </c>
      <c r="M22" s="19">
        <f t="shared" si="4"/>
        <v>0</v>
      </c>
      <c r="N22" s="21">
        <f t="shared" si="0"/>
        <v>0</v>
      </c>
      <c r="O22" s="57">
        <f t="shared" si="5"/>
        <v>0</v>
      </c>
      <c r="P22" s="22"/>
      <c r="Q22" s="39">
        <f t="shared" si="6"/>
        <v>0</v>
      </c>
    </row>
    <row r="23" spans="2:17" s="2" customFormat="1" ht="15.75" x14ac:dyDescent="0.25">
      <c r="B23" s="15" t="s">
        <v>54</v>
      </c>
      <c r="C23" s="16">
        <f>'10er'!$G$70:$G$70</f>
        <v>44344</v>
      </c>
      <c r="D23" s="17" t="s">
        <v>39</v>
      </c>
      <c r="E23" s="18" t="str">
        <f>'10er'!H74</f>
        <v>ESV SCHLIEB</v>
      </c>
      <c r="F23" s="19">
        <f>'R 18'!$F$8</f>
        <v>0</v>
      </c>
      <c r="G23" s="19">
        <f>'R 18'!$H$8</f>
        <v>0</v>
      </c>
      <c r="H23" s="19">
        <f>'R 18'!$J$8</f>
        <v>0</v>
      </c>
      <c r="I23" s="19">
        <f>'R 18'!$L$8</f>
        <v>0</v>
      </c>
      <c r="J23" s="20">
        <f t="shared" si="1"/>
        <v>0</v>
      </c>
      <c r="K23" s="19">
        <f t="shared" si="2"/>
        <v>0</v>
      </c>
      <c r="L23" s="19">
        <f t="shared" si="3"/>
        <v>0</v>
      </c>
      <c r="M23" s="19">
        <f t="shared" si="4"/>
        <v>0</v>
      </c>
      <c r="N23" s="21">
        <f t="shared" si="0"/>
        <v>0</v>
      </c>
      <c r="O23" s="57">
        <f t="shared" si="5"/>
        <v>0</v>
      </c>
      <c r="P23" s="22"/>
      <c r="Q23" s="39">
        <f t="shared" si="6"/>
        <v>0</v>
      </c>
    </row>
    <row r="24" spans="2:17" s="2" customFormat="1" ht="15.75" x14ac:dyDescent="0.25">
      <c r="B24" s="19"/>
      <c r="C24" s="19"/>
      <c r="D24" s="19"/>
      <c r="E24" s="19"/>
      <c r="F24" s="36"/>
      <c r="G24" s="36"/>
      <c r="H24" s="36"/>
      <c r="I24" s="36"/>
      <c r="J24" s="19"/>
      <c r="K24" s="19"/>
      <c r="L24" s="19"/>
      <c r="M24" s="19"/>
      <c r="N24" s="19"/>
      <c r="O24" s="19"/>
      <c r="P24" s="22">
        <f>SUM(P6:P23)</f>
        <v>0</v>
      </c>
      <c r="Q24" s="53"/>
    </row>
  </sheetData>
  <mergeCells count="4">
    <mergeCell ref="B2:E2"/>
    <mergeCell ref="B4:C4"/>
    <mergeCell ref="E4:P4"/>
    <mergeCell ref="M2:N2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Q24"/>
  <sheetViews>
    <sheetView workbookViewId="0">
      <selection activeCell="F2" sqref="F2"/>
    </sheetView>
  </sheetViews>
  <sheetFormatPr baseColWidth="10" defaultColWidth="11.5703125" defaultRowHeight="12.75" x14ac:dyDescent="0.2"/>
  <cols>
    <col min="1" max="1" width="1.7109375" style="1" customWidth="1"/>
    <col min="2" max="2" width="4.7109375" style="1" customWidth="1"/>
    <col min="3" max="3" width="11.28515625" style="1" bestFit="1" customWidth="1"/>
    <col min="4" max="4" width="3.7109375" style="1" customWidth="1"/>
    <col min="5" max="5" width="18.7109375" style="1" customWidth="1"/>
    <col min="6" max="7" width="3.7109375" style="1" customWidth="1"/>
    <col min="8" max="9" width="4.28515625" style="1" customWidth="1"/>
    <col min="10" max="13" width="5.28515625" style="1" customWidth="1"/>
    <col min="14" max="14" width="8.28515625" style="1" customWidth="1"/>
    <col min="15" max="15" width="4.42578125" style="1" customWidth="1"/>
    <col min="16" max="16" width="9.7109375" style="6" customWidth="1"/>
    <col min="17" max="17" width="5.7109375" style="1" customWidth="1"/>
    <col min="18" max="16384" width="11.5703125" style="1"/>
  </cols>
  <sheetData>
    <row r="1" spans="2:17" ht="6" customHeight="1" x14ac:dyDescent="0.2"/>
    <row r="2" spans="2:17" s="13" customFormat="1" ht="15.75" x14ac:dyDescent="0.25">
      <c r="B2" s="82" t="str">
        <f>'M1'!B2:E2</f>
        <v>Raiffeisen - Bezirkscup 2020/2021</v>
      </c>
      <c r="C2" s="82"/>
      <c r="D2" s="82"/>
      <c r="E2" s="82"/>
      <c r="M2" s="84" t="s">
        <v>60</v>
      </c>
      <c r="N2" s="84"/>
      <c r="O2" s="46" t="str">
        <f>'M1'!$O$2</f>
        <v>A</v>
      </c>
      <c r="P2" s="14"/>
    </row>
    <row r="3" spans="2:17" s="2" customFormat="1" ht="4.9000000000000004" customHeight="1" x14ac:dyDescent="0.25">
      <c r="P3" s="50"/>
    </row>
    <row r="4" spans="2:17" s="13" customFormat="1" ht="15.75" x14ac:dyDescent="0.25">
      <c r="B4" s="82" t="s">
        <v>18</v>
      </c>
      <c r="C4" s="82"/>
      <c r="E4" s="85" t="str">
        <f>'10er'!$D$9</f>
        <v>SSV MARHOF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2:17" s="46" customFormat="1" ht="20.45" customHeight="1" x14ac:dyDescent="0.25">
      <c r="B5" s="42" t="s">
        <v>19</v>
      </c>
      <c r="C5" s="42" t="s">
        <v>20</v>
      </c>
      <c r="D5" s="42" t="s">
        <v>21</v>
      </c>
      <c r="E5" s="42" t="s">
        <v>22</v>
      </c>
      <c r="F5" s="42" t="s">
        <v>23</v>
      </c>
      <c r="G5" s="42" t="s">
        <v>24</v>
      </c>
      <c r="H5" s="42" t="s">
        <v>25</v>
      </c>
      <c r="I5" s="42" t="s">
        <v>26</v>
      </c>
      <c r="J5" s="43" t="s">
        <v>27</v>
      </c>
      <c r="K5" s="42" t="s">
        <v>28</v>
      </c>
      <c r="L5" s="42" t="s">
        <v>29</v>
      </c>
      <c r="M5" s="42" t="s">
        <v>30</v>
      </c>
      <c r="N5" s="44" t="s">
        <v>31</v>
      </c>
      <c r="O5" s="56" t="s">
        <v>63</v>
      </c>
      <c r="P5" s="45" t="s">
        <v>32</v>
      </c>
      <c r="Q5" s="43" t="s">
        <v>33</v>
      </c>
    </row>
    <row r="6" spans="2:17" s="2" customFormat="1" ht="15.75" x14ac:dyDescent="0.25">
      <c r="B6" s="15" t="s">
        <v>34</v>
      </c>
      <c r="C6" s="16">
        <f>'10er'!$C$5:$D$5</f>
        <v>44078</v>
      </c>
      <c r="D6" s="17" t="s">
        <v>35</v>
      </c>
      <c r="E6" s="18" t="str">
        <f>'10er'!B9</f>
        <v>DSC FELLNER</v>
      </c>
      <c r="F6" s="19">
        <f>'R 1'!$H$8</f>
        <v>0</v>
      </c>
      <c r="G6" s="19">
        <f>'R 1'!$F$8</f>
        <v>0</v>
      </c>
      <c r="H6" s="19">
        <f>'R 1'!$L$8</f>
        <v>0</v>
      </c>
      <c r="I6" s="19">
        <f>'R 1'!$J$8</f>
        <v>0</v>
      </c>
      <c r="J6" s="20">
        <f xml:space="preserve"> F6</f>
        <v>0</v>
      </c>
      <c r="K6" s="19">
        <f xml:space="preserve"> G6</f>
        <v>0</v>
      </c>
      <c r="L6" s="19">
        <f xml:space="preserve"> H6</f>
        <v>0</v>
      </c>
      <c r="M6" s="19">
        <f xml:space="preserve"> I6</f>
        <v>0</v>
      </c>
      <c r="N6" s="21">
        <f t="shared" ref="N6:N23" si="0">SUM(L6-M6)</f>
        <v>0</v>
      </c>
      <c r="O6" s="57">
        <f>IF(H6&gt;0,0+1,0)</f>
        <v>0</v>
      </c>
      <c r="P6" s="22" t="s">
        <v>37</v>
      </c>
      <c r="Q6" s="39">
        <f>IF(F6&lt;6,0,IF(F6=6,1,IF(F6&gt;6,3)))</f>
        <v>0</v>
      </c>
    </row>
    <row r="7" spans="2:17" s="2" customFormat="1" ht="15.75" x14ac:dyDescent="0.25">
      <c r="B7" s="15" t="s">
        <v>38</v>
      </c>
      <c r="C7" s="16">
        <f>'10er'!$C$12:$D$12</f>
        <v>44085</v>
      </c>
      <c r="D7" s="17" t="s">
        <v>39</v>
      </c>
      <c r="E7" s="18" t="str">
        <f>'10er'!D17</f>
        <v>ESV RASSACH</v>
      </c>
      <c r="F7" s="19">
        <f>'R 2'!$F$9</f>
        <v>0</v>
      </c>
      <c r="G7" s="19">
        <f>'R 2'!$H$9</f>
        <v>0</v>
      </c>
      <c r="H7" s="19">
        <f>'R 2'!$J$9</f>
        <v>0</v>
      </c>
      <c r="I7" s="19">
        <f>'R 2'!$L$9</f>
        <v>0</v>
      </c>
      <c r="J7" s="20">
        <f t="shared" ref="J7:J23" si="1">F7+J6</f>
        <v>0</v>
      </c>
      <c r="K7" s="19">
        <f t="shared" ref="K7:K23" si="2">G7+K6</f>
        <v>0</v>
      </c>
      <c r="L7" s="19">
        <f t="shared" ref="L7:L23" si="3">H7+L6</f>
        <v>0</v>
      </c>
      <c r="M7" s="19">
        <f t="shared" ref="M7:M23" si="4">I7+M6</f>
        <v>0</v>
      </c>
      <c r="N7" s="21">
        <f t="shared" si="0"/>
        <v>0</v>
      </c>
      <c r="O7" s="57">
        <f t="shared" ref="O7:O23" si="5">IF(H7&gt;0,O6+1,O6+0)</f>
        <v>0</v>
      </c>
      <c r="P7" s="22"/>
      <c r="Q7" s="39">
        <f>(IF(F7&lt;6,0,IF(F7=6,1,IF(F7&gt;6,3))))+Q6</f>
        <v>0</v>
      </c>
    </row>
    <row r="8" spans="2:17" s="2" customFormat="1" ht="15.75" x14ac:dyDescent="0.25">
      <c r="B8" s="15" t="s">
        <v>40</v>
      </c>
      <c r="C8" s="16">
        <f>'10er'!$C$19:$D$19</f>
        <v>44092</v>
      </c>
      <c r="D8" s="17" t="s">
        <v>35</v>
      </c>
      <c r="E8" s="18" t="str">
        <f>'10er'!B24</f>
        <v>DSC FELLNER</v>
      </c>
      <c r="F8" s="19">
        <f>'R 3'!$H$9</f>
        <v>0</v>
      </c>
      <c r="G8" s="19">
        <f>'R 3'!$F$9</f>
        <v>0</v>
      </c>
      <c r="H8" s="19">
        <f>'R 3'!$L$9</f>
        <v>0</v>
      </c>
      <c r="I8" s="19">
        <f>'R 3'!$J$9</f>
        <v>0</v>
      </c>
      <c r="J8" s="20">
        <f t="shared" si="1"/>
        <v>0</v>
      </c>
      <c r="K8" s="19">
        <f t="shared" si="2"/>
        <v>0</v>
      </c>
      <c r="L8" s="19">
        <f t="shared" si="3"/>
        <v>0</v>
      </c>
      <c r="M8" s="19">
        <f t="shared" si="4"/>
        <v>0</v>
      </c>
      <c r="N8" s="21">
        <f t="shared" si="0"/>
        <v>0</v>
      </c>
      <c r="O8" s="57">
        <f t="shared" si="5"/>
        <v>0</v>
      </c>
      <c r="P8" s="22" t="s">
        <v>37</v>
      </c>
      <c r="Q8" s="39">
        <f t="shared" ref="Q8:Q23" si="6">(IF(F8&lt;6,0,IF(F8=6,1,IF(F8&gt;6,3))))+Q7</f>
        <v>0</v>
      </c>
    </row>
    <row r="9" spans="2:17" s="2" customFormat="1" ht="15.75" x14ac:dyDescent="0.25">
      <c r="B9" s="15" t="s">
        <v>42</v>
      </c>
      <c r="C9" s="16">
        <f>'10er'!$C$26:$D$26</f>
        <v>44099</v>
      </c>
      <c r="D9" s="17" t="s">
        <v>39</v>
      </c>
      <c r="E9" s="18" t="str">
        <f>'10er'!D30</f>
        <v>ESV SCHLIEB</v>
      </c>
      <c r="F9" s="19">
        <f>'R 4'!$F$8</f>
        <v>0</v>
      </c>
      <c r="G9" s="19">
        <f>'R 4'!$H$8</f>
        <v>0</v>
      </c>
      <c r="H9" s="19">
        <f>'R 4'!$J$8</f>
        <v>0</v>
      </c>
      <c r="I9" s="19">
        <f>'R 4'!$L$8</f>
        <v>0</v>
      </c>
      <c r="J9" s="20">
        <f t="shared" si="1"/>
        <v>0</v>
      </c>
      <c r="K9" s="19">
        <f t="shared" si="2"/>
        <v>0</v>
      </c>
      <c r="L9" s="19">
        <f t="shared" si="3"/>
        <v>0</v>
      </c>
      <c r="M9" s="19">
        <f t="shared" si="4"/>
        <v>0</v>
      </c>
      <c r="N9" s="21">
        <f t="shared" si="0"/>
        <v>0</v>
      </c>
      <c r="O9" s="57">
        <f t="shared" si="5"/>
        <v>0</v>
      </c>
      <c r="P9" s="22"/>
      <c r="Q9" s="39">
        <f t="shared" si="6"/>
        <v>0</v>
      </c>
    </row>
    <row r="10" spans="2:17" s="2" customFormat="1" ht="15.75" x14ac:dyDescent="0.25">
      <c r="B10" s="15" t="s">
        <v>44</v>
      </c>
      <c r="C10" s="16">
        <f>'10er'!$C$33:$D$33</f>
        <v>44106</v>
      </c>
      <c r="D10" s="17" t="s">
        <v>35</v>
      </c>
      <c r="E10" s="18" t="str">
        <f>'10er'!B36</f>
        <v>ESV STAINZTAL</v>
      </c>
      <c r="F10" s="19">
        <f>'R 5'!$H$7</f>
        <v>0</v>
      </c>
      <c r="G10" s="19">
        <f>'R 5'!$F$7</f>
        <v>0</v>
      </c>
      <c r="H10" s="19">
        <f>'R 5'!$L$7</f>
        <v>0</v>
      </c>
      <c r="I10" s="19">
        <f>'R 5'!$J$7</f>
        <v>0</v>
      </c>
      <c r="J10" s="20">
        <f t="shared" si="1"/>
        <v>0</v>
      </c>
      <c r="K10" s="19">
        <f t="shared" si="2"/>
        <v>0</v>
      </c>
      <c r="L10" s="19">
        <f t="shared" si="3"/>
        <v>0</v>
      </c>
      <c r="M10" s="19">
        <f t="shared" si="4"/>
        <v>0</v>
      </c>
      <c r="N10" s="21">
        <f t="shared" si="0"/>
        <v>0</v>
      </c>
      <c r="O10" s="57">
        <f t="shared" si="5"/>
        <v>0</v>
      </c>
      <c r="P10" s="22"/>
      <c r="Q10" s="39">
        <f t="shared" si="6"/>
        <v>0</v>
      </c>
    </row>
    <row r="11" spans="2:17" s="2" customFormat="1" ht="15.75" x14ac:dyDescent="0.25">
      <c r="B11" s="15" t="s">
        <v>46</v>
      </c>
      <c r="C11" s="16">
        <f>'10er'!$G$5:$G$5</f>
        <v>44113</v>
      </c>
      <c r="D11" s="17" t="s">
        <v>39</v>
      </c>
      <c r="E11" s="18" t="str">
        <f>'10er'!H7</f>
        <v>SSV MARHOF</v>
      </c>
      <c r="F11" s="19">
        <f>'R 6'!$F$6</f>
        <v>0</v>
      </c>
      <c r="G11" s="19">
        <f>'R 6'!$H$6</f>
        <v>0</v>
      </c>
      <c r="H11" s="19">
        <f>'R 6'!$J$6</f>
        <v>0</v>
      </c>
      <c r="I11" s="19">
        <f>'R 6'!$L$6</f>
        <v>0</v>
      </c>
      <c r="J11" s="20">
        <f t="shared" si="1"/>
        <v>0</v>
      </c>
      <c r="K11" s="19">
        <f t="shared" si="2"/>
        <v>0</v>
      </c>
      <c r="L11" s="19">
        <f t="shared" si="3"/>
        <v>0</v>
      </c>
      <c r="M11" s="19">
        <f t="shared" si="4"/>
        <v>0</v>
      </c>
      <c r="N11" s="21">
        <f t="shared" si="0"/>
        <v>0</v>
      </c>
      <c r="O11" s="57">
        <f t="shared" si="5"/>
        <v>0</v>
      </c>
      <c r="P11" s="22"/>
      <c r="Q11" s="39">
        <f t="shared" si="6"/>
        <v>0</v>
      </c>
    </row>
    <row r="12" spans="2:17" s="2" customFormat="1" ht="15.75" x14ac:dyDescent="0.25">
      <c r="B12" s="15" t="s">
        <v>47</v>
      </c>
      <c r="C12" s="16">
        <f>'10er'!$G$12:$G$12</f>
        <v>44120</v>
      </c>
      <c r="D12" s="17" t="s">
        <v>35</v>
      </c>
      <c r="E12" s="18" t="str">
        <f>'10er'!F13</f>
        <v>ESV ST.JOSEF I</v>
      </c>
      <c r="F12" s="19">
        <f>'R 7'!$H$5</f>
        <v>0</v>
      </c>
      <c r="G12" s="19">
        <f>'R 7'!$F$5</f>
        <v>0</v>
      </c>
      <c r="H12" s="19">
        <f>'R 7'!$L$5</f>
        <v>0</v>
      </c>
      <c r="I12" s="19">
        <f>'R 7'!$J$5</f>
        <v>0</v>
      </c>
      <c r="J12" s="20">
        <f t="shared" si="1"/>
        <v>0</v>
      </c>
      <c r="K12" s="19">
        <f t="shared" si="2"/>
        <v>0</v>
      </c>
      <c r="L12" s="19">
        <f t="shared" si="3"/>
        <v>0</v>
      </c>
      <c r="M12" s="19">
        <f t="shared" si="4"/>
        <v>0</v>
      </c>
      <c r="N12" s="21">
        <f t="shared" si="0"/>
        <v>0</v>
      </c>
      <c r="O12" s="57">
        <f t="shared" si="5"/>
        <v>0</v>
      </c>
      <c r="P12" s="22"/>
      <c r="Q12" s="39">
        <f t="shared" si="6"/>
        <v>0</v>
      </c>
    </row>
    <row r="13" spans="2:17" s="2" customFormat="1" ht="15.75" x14ac:dyDescent="0.25">
      <c r="B13" s="15" t="s">
        <v>41</v>
      </c>
      <c r="C13" s="16">
        <f>'10er'!$G$19:$G$19</f>
        <v>44127</v>
      </c>
      <c r="D13" s="17" t="s">
        <v>35</v>
      </c>
      <c r="E13" s="18" t="str">
        <f>'10er'!F21</f>
        <v>DSC KAIJO</v>
      </c>
      <c r="F13" s="19">
        <f>'R 8'!$H$6</f>
        <v>0</v>
      </c>
      <c r="G13" s="19">
        <f>'R 8'!$F$6</f>
        <v>0</v>
      </c>
      <c r="H13" s="19">
        <f>'R 8'!$L$6</f>
        <v>0</v>
      </c>
      <c r="I13" s="19">
        <f>'R 8'!$J$6</f>
        <v>0</v>
      </c>
      <c r="J13" s="20">
        <f t="shared" si="1"/>
        <v>0</v>
      </c>
      <c r="K13" s="19">
        <f t="shared" si="2"/>
        <v>0</v>
      </c>
      <c r="L13" s="19">
        <f t="shared" si="3"/>
        <v>0</v>
      </c>
      <c r="M13" s="19">
        <f t="shared" si="4"/>
        <v>0</v>
      </c>
      <c r="N13" s="21">
        <f t="shared" si="0"/>
        <v>0</v>
      </c>
      <c r="O13" s="57">
        <f t="shared" si="5"/>
        <v>0</v>
      </c>
      <c r="P13" s="22"/>
      <c r="Q13" s="39">
        <f t="shared" si="6"/>
        <v>0</v>
      </c>
    </row>
    <row r="14" spans="2:17" s="2" customFormat="1" ht="16.5" thickBot="1" x14ac:dyDescent="0.3">
      <c r="B14" s="23" t="s">
        <v>36</v>
      </c>
      <c r="C14" s="24">
        <f>'10er'!$G$26:$G$26</f>
        <v>44134</v>
      </c>
      <c r="D14" s="25" t="s">
        <v>39</v>
      </c>
      <c r="E14" s="26" t="str">
        <f>'10er'!H29</f>
        <v>ESV LANNACH I</v>
      </c>
      <c r="F14" s="27">
        <f>'R 9'!$F$7</f>
        <v>0</v>
      </c>
      <c r="G14" s="27">
        <f>'R 9'!$H$7</f>
        <v>0</v>
      </c>
      <c r="H14" s="27">
        <f>'R 9'!$J$7</f>
        <v>0</v>
      </c>
      <c r="I14" s="27">
        <f>'R 9'!$L$7</f>
        <v>0</v>
      </c>
      <c r="J14" s="28">
        <f t="shared" si="1"/>
        <v>0</v>
      </c>
      <c r="K14" s="27">
        <f t="shared" si="2"/>
        <v>0</v>
      </c>
      <c r="L14" s="27">
        <f t="shared" si="3"/>
        <v>0</v>
      </c>
      <c r="M14" s="27">
        <f t="shared" si="4"/>
        <v>0</v>
      </c>
      <c r="N14" s="29">
        <f t="shared" si="0"/>
        <v>0</v>
      </c>
      <c r="O14" s="59">
        <f t="shared" si="5"/>
        <v>0</v>
      </c>
      <c r="P14" s="30"/>
      <c r="Q14" s="40">
        <f t="shared" si="6"/>
        <v>0</v>
      </c>
    </row>
    <row r="15" spans="2:17" s="2" customFormat="1" ht="15.75" x14ac:dyDescent="0.25">
      <c r="B15" s="31" t="s">
        <v>43</v>
      </c>
      <c r="C15" s="32">
        <f>'10er'!$C$49:$D$49</f>
        <v>44288</v>
      </c>
      <c r="D15" s="33" t="s">
        <v>39</v>
      </c>
      <c r="E15" s="34" t="str">
        <f>'10er'!D53</f>
        <v>DSC FELLNER</v>
      </c>
      <c r="F15" s="19">
        <f>'R 10'!$F$8</f>
        <v>0</v>
      </c>
      <c r="G15" s="19">
        <f>'R 10'!$H$8</f>
        <v>0</v>
      </c>
      <c r="H15" s="19">
        <f>'R 10'!$J$8</f>
        <v>0</v>
      </c>
      <c r="I15" s="19">
        <f>'R 10'!$L$8</f>
        <v>0</v>
      </c>
      <c r="J15" s="35">
        <f t="shared" si="1"/>
        <v>0</v>
      </c>
      <c r="K15" s="36">
        <f t="shared" si="2"/>
        <v>0</v>
      </c>
      <c r="L15" s="36">
        <f t="shared" si="3"/>
        <v>0</v>
      </c>
      <c r="M15" s="36">
        <f t="shared" si="4"/>
        <v>0</v>
      </c>
      <c r="N15" s="37">
        <f t="shared" si="0"/>
        <v>0</v>
      </c>
      <c r="O15" s="58">
        <f t="shared" si="5"/>
        <v>0</v>
      </c>
      <c r="P15" s="38"/>
      <c r="Q15" s="41">
        <f t="shared" si="6"/>
        <v>0</v>
      </c>
    </row>
    <row r="16" spans="2:17" s="2" customFormat="1" ht="15.75" x14ac:dyDescent="0.25">
      <c r="B16" s="15" t="s">
        <v>45</v>
      </c>
      <c r="C16" s="16">
        <f>'10er'!$C$56:$D$56</f>
        <v>44295</v>
      </c>
      <c r="D16" s="17" t="s">
        <v>35</v>
      </c>
      <c r="E16" s="18" t="str">
        <f>'10er'!B61</f>
        <v>ESV RASSACH</v>
      </c>
      <c r="F16" s="19">
        <f>'R 11'!$H$9</f>
        <v>0</v>
      </c>
      <c r="G16" s="19">
        <f>'R 11'!$F$9</f>
        <v>0</v>
      </c>
      <c r="H16" s="19">
        <f>'R 11'!$L$9</f>
        <v>0</v>
      </c>
      <c r="I16" s="19">
        <f>'R 11'!$J$9</f>
        <v>0</v>
      </c>
      <c r="J16" s="20">
        <f t="shared" si="1"/>
        <v>0</v>
      </c>
      <c r="K16" s="19">
        <f t="shared" si="2"/>
        <v>0</v>
      </c>
      <c r="L16" s="19">
        <f t="shared" si="3"/>
        <v>0</v>
      </c>
      <c r="M16" s="19">
        <f t="shared" si="4"/>
        <v>0</v>
      </c>
      <c r="N16" s="21">
        <f t="shared" si="0"/>
        <v>0</v>
      </c>
      <c r="O16" s="57">
        <f t="shared" si="5"/>
        <v>0</v>
      </c>
      <c r="P16" s="22"/>
      <c r="Q16" s="39">
        <f t="shared" si="6"/>
        <v>0</v>
      </c>
    </row>
    <row r="17" spans="2:17" s="2" customFormat="1" ht="15.75" x14ac:dyDescent="0.25">
      <c r="B17" s="31" t="s">
        <v>48</v>
      </c>
      <c r="C17" s="32">
        <f>'10er'!$C$63:$D$63</f>
        <v>44302</v>
      </c>
      <c r="D17" s="33" t="s">
        <v>39</v>
      </c>
      <c r="E17" s="34" t="str">
        <f>'10er'!D68</f>
        <v>DSC FELLNER</v>
      </c>
      <c r="F17" s="19">
        <f>'R 12'!$F$9</f>
        <v>0</v>
      </c>
      <c r="G17" s="19">
        <f>'R 12'!$H$9</f>
        <v>0</v>
      </c>
      <c r="H17" s="19">
        <f>'R 12'!$J$9</f>
        <v>0</v>
      </c>
      <c r="I17" s="19">
        <f>'R 12'!$L$9</f>
        <v>0</v>
      </c>
      <c r="J17" s="35">
        <f t="shared" si="1"/>
        <v>0</v>
      </c>
      <c r="K17" s="36">
        <f t="shared" si="2"/>
        <v>0</v>
      </c>
      <c r="L17" s="36">
        <f t="shared" si="3"/>
        <v>0</v>
      </c>
      <c r="M17" s="36">
        <f t="shared" si="4"/>
        <v>0</v>
      </c>
      <c r="N17" s="37">
        <f t="shared" si="0"/>
        <v>0</v>
      </c>
      <c r="O17" s="57">
        <f t="shared" si="5"/>
        <v>0</v>
      </c>
      <c r="P17" s="38"/>
      <c r="Q17" s="39">
        <f t="shared" si="6"/>
        <v>0</v>
      </c>
    </row>
    <row r="18" spans="2:17" s="2" customFormat="1" ht="15.75" x14ac:dyDescent="0.25">
      <c r="B18" s="15" t="s">
        <v>49</v>
      </c>
      <c r="C18" s="16">
        <f>'10er'!$C$70:$D$70</f>
        <v>44309</v>
      </c>
      <c r="D18" s="17" t="s">
        <v>35</v>
      </c>
      <c r="E18" s="18" t="str">
        <f>'10er'!B74</f>
        <v>ESV SCHLIEB</v>
      </c>
      <c r="F18" s="19">
        <f>'R 13'!$H$8</f>
        <v>0</v>
      </c>
      <c r="G18" s="19">
        <f>'R 13'!$F$8</f>
        <v>0</v>
      </c>
      <c r="H18" s="19">
        <f>'R 13'!$L$8</f>
        <v>0</v>
      </c>
      <c r="I18" s="19">
        <f>'R 13'!$J$8</f>
        <v>0</v>
      </c>
      <c r="J18" s="20">
        <f t="shared" si="1"/>
        <v>0</v>
      </c>
      <c r="K18" s="19">
        <f t="shared" si="2"/>
        <v>0</v>
      </c>
      <c r="L18" s="19">
        <f t="shared" si="3"/>
        <v>0</v>
      </c>
      <c r="M18" s="19">
        <f t="shared" si="4"/>
        <v>0</v>
      </c>
      <c r="N18" s="21">
        <f t="shared" si="0"/>
        <v>0</v>
      </c>
      <c r="O18" s="57">
        <f t="shared" si="5"/>
        <v>0</v>
      </c>
      <c r="P18" s="22"/>
      <c r="Q18" s="39">
        <f t="shared" si="6"/>
        <v>0</v>
      </c>
    </row>
    <row r="19" spans="2:17" s="2" customFormat="1" ht="15.75" x14ac:dyDescent="0.25">
      <c r="B19" s="15" t="s">
        <v>50</v>
      </c>
      <c r="C19" s="16">
        <f>'10er'!$C$77:$D$77</f>
        <v>44316</v>
      </c>
      <c r="D19" s="17" t="s">
        <v>39</v>
      </c>
      <c r="E19" s="18" t="str">
        <f>'10er'!D80</f>
        <v>ESV STAINZTAL</v>
      </c>
      <c r="F19" s="19">
        <f>'R 14'!$F$7</f>
        <v>0</v>
      </c>
      <c r="G19" s="19">
        <f>'R 14'!$H$7</f>
        <v>0</v>
      </c>
      <c r="H19" s="19">
        <f>'R 14'!$J$7</f>
        <v>0</v>
      </c>
      <c r="I19" s="19">
        <f>'R 14'!$L$7</f>
        <v>0</v>
      </c>
      <c r="J19" s="20">
        <f t="shared" si="1"/>
        <v>0</v>
      </c>
      <c r="K19" s="19">
        <f t="shared" si="2"/>
        <v>0</v>
      </c>
      <c r="L19" s="19">
        <f t="shared" si="3"/>
        <v>0</v>
      </c>
      <c r="M19" s="19">
        <f t="shared" si="4"/>
        <v>0</v>
      </c>
      <c r="N19" s="21">
        <f t="shared" si="0"/>
        <v>0</v>
      </c>
      <c r="O19" s="57">
        <f t="shared" si="5"/>
        <v>0</v>
      </c>
      <c r="P19" s="22"/>
      <c r="Q19" s="39">
        <f t="shared" si="6"/>
        <v>0</v>
      </c>
    </row>
    <row r="20" spans="2:17" s="2" customFormat="1" ht="15.75" x14ac:dyDescent="0.25">
      <c r="B20" s="15" t="s">
        <v>51</v>
      </c>
      <c r="C20" s="16">
        <f>'10er'!$G$49:$G$49</f>
        <v>44323</v>
      </c>
      <c r="D20" s="17" t="s">
        <v>35</v>
      </c>
      <c r="E20" s="18" t="str">
        <f>'10er'!F51</f>
        <v>SSV MARHOF</v>
      </c>
      <c r="F20" s="19">
        <f>'R 15'!$H$6</f>
        <v>0</v>
      </c>
      <c r="G20" s="19">
        <f>'R 15'!$F$6</f>
        <v>0</v>
      </c>
      <c r="H20" s="19">
        <f>'R 15'!$L$6</f>
        <v>0</v>
      </c>
      <c r="I20" s="19">
        <f>'R 15'!$J$6</f>
        <v>0</v>
      </c>
      <c r="J20" s="20">
        <f t="shared" si="1"/>
        <v>0</v>
      </c>
      <c r="K20" s="19">
        <f t="shared" si="2"/>
        <v>0</v>
      </c>
      <c r="L20" s="19">
        <f t="shared" si="3"/>
        <v>0</v>
      </c>
      <c r="M20" s="19">
        <f t="shared" si="4"/>
        <v>0</v>
      </c>
      <c r="N20" s="21">
        <f t="shared" si="0"/>
        <v>0</v>
      </c>
      <c r="O20" s="57">
        <f t="shared" si="5"/>
        <v>0</v>
      </c>
      <c r="P20" s="22"/>
      <c r="Q20" s="39">
        <f t="shared" si="6"/>
        <v>0</v>
      </c>
    </row>
    <row r="21" spans="2:17" s="2" customFormat="1" ht="15.75" x14ac:dyDescent="0.25">
      <c r="B21" s="15" t="s">
        <v>52</v>
      </c>
      <c r="C21" s="16">
        <f>'10er'!$G$56:$G$56</f>
        <v>44330</v>
      </c>
      <c r="D21" s="17" t="s">
        <v>39</v>
      </c>
      <c r="E21" s="18" t="str">
        <f>'10er'!H57</f>
        <v>ESV ST.JOSEF I</v>
      </c>
      <c r="F21" s="19">
        <f>'R 16'!$F$5</f>
        <v>0</v>
      </c>
      <c r="G21" s="19">
        <f>'R 16'!$H$5</f>
        <v>0</v>
      </c>
      <c r="H21" s="19">
        <f>'R 16'!$J$5</f>
        <v>0</v>
      </c>
      <c r="I21" s="19">
        <f>'R 16'!$L$5</f>
        <v>0</v>
      </c>
      <c r="J21" s="20">
        <f t="shared" si="1"/>
        <v>0</v>
      </c>
      <c r="K21" s="19">
        <f t="shared" si="2"/>
        <v>0</v>
      </c>
      <c r="L21" s="19">
        <f t="shared" si="3"/>
        <v>0</v>
      </c>
      <c r="M21" s="19">
        <f t="shared" si="4"/>
        <v>0</v>
      </c>
      <c r="N21" s="21">
        <f t="shared" si="0"/>
        <v>0</v>
      </c>
      <c r="O21" s="57">
        <f t="shared" si="5"/>
        <v>0</v>
      </c>
      <c r="P21" s="22"/>
      <c r="Q21" s="39">
        <f t="shared" si="6"/>
        <v>0</v>
      </c>
    </row>
    <row r="22" spans="2:17" s="2" customFormat="1" ht="15.75" x14ac:dyDescent="0.25">
      <c r="B22" s="15" t="s">
        <v>53</v>
      </c>
      <c r="C22" s="16">
        <f>'10er'!$G$63:$G$63</f>
        <v>44337</v>
      </c>
      <c r="D22" s="17" t="s">
        <v>39</v>
      </c>
      <c r="E22" s="18" t="str">
        <f>'10er'!H65</f>
        <v>DSC KAIJO</v>
      </c>
      <c r="F22" s="19">
        <f>'R 17'!$F$6</f>
        <v>0</v>
      </c>
      <c r="G22" s="19">
        <f>'R 17'!$H$6</f>
        <v>0</v>
      </c>
      <c r="H22" s="19">
        <f>'R 17'!$J$6</f>
        <v>0</v>
      </c>
      <c r="I22" s="19">
        <f>'R 17'!$L$6</f>
        <v>0</v>
      </c>
      <c r="J22" s="20">
        <f t="shared" si="1"/>
        <v>0</v>
      </c>
      <c r="K22" s="19">
        <f t="shared" si="2"/>
        <v>0</v>
      </c>
      <c r="L22" s="19">
        <f t="shared" si="3"/>
        <v>0</v>
      </c>
      <c r="M22" s="19">
        <f t="shared" si="4"/>
        <v>0</v>
      </c>
      <c r="N22" s="21">
        <f t="shared" si="0"/>
        <v>0</v>
      </c>
      <c r="O22" s="57">
        <f t="shared" si="5"/>
        <v>0</v>
      </c>
      <c r="P22" s="22"/>
      <c r="Q22" s="39">
        <f t="shared" si="6"/>
        <v>0</v>
      </c>
    </row>
    <row r="23" spans="2:17" s="2" customFormat="1" ht="15.75" x14ac:dyDescent="0.25">
      <c r="B23" s="15" t="s">
        <v>54</v>
      </c>
      <c r="C23" s="16">
        <f>'10er'!$G$70:$G$70</f>
        <v>44344</v>
      </c>
      <c r="D23" s="17" t="s">
        <v>35</v>
      </c>
      <c r="E23" s="18" t="str">
        <f>'10er'!F73</f>
        <v>ESV LANNACH I</v>
      </c>
      <c r="F23" s="19">
        <f>'R 18'!$H$7</f>
        <v>0</v>
      </c>
      <c r="G23" s="19">
        <f>'R 18'!$F$7</f>
        <v>0</v>
      </c>
      <c r="H23" s="19">
        <f>'R 18'!$L$7</f>
        <v>0</v>
      </c>
      <c r="I23" s="19">
        <f>'R 18'!$J$7</f>
        <v>0</v>
      </c>
      <c r="J23" s="20">
        <f t="shared" si="1"/>
        <v>0</v>
      </c>
      <c r="K23" s="19">
        <f t="shared" si="2"/>
        <v>0</v>
      </c>
      <c r="L23" s="19">
        <f t="shared" si="3"/>
        <v>0</v>
      </c>
      <c r="M23" s="19">
        <f t="shared" si="4"/>
        <v>0</v>
      </c>
      <c r="N23" s="21">
        <f t="shared" si="0"/>
        <v>0</v>
      </c>
      <c r="O23" s="57">
        <f t="shared" si="5"/>
        <v>0</v>
      </c>
      <c r="P23" s="22"/>
      <c r="Q23" s="39">
        <f t="shared" si="6"/>
        <v>0</v>
      </c>
    </row>
    <row r="24" spans="2:17" s="2" customFormat="1" ht="15.75" x14ac:dyDescent="0.25">
      <c r="B24" s="19"/>
      <c r="C24" s="19"/>
      <c r="D24" s="19"/>
      <c r="E24" s="19"/>
      <c r="F24" s="36"/>
      <c r="G24" s="36"/>
      <c r="H24" s="36"/>
      <c r="I24" s="36"/>
      <c r="J24" s="19"/>
      <c r="K24" s="19"/>
      <c r="L24" s="19"/>
      <c r="M24" s="19"/>
      <c r="N24" s="19"/>
      <c r="O24" s="19"/>
      <c r="P24" s="22">
        <f>SUM(P6:P23)</f>
        <v>0</v>
      </c>
      <c r="Q24" s="53"/>
    </row>
  </sheetData>
  <mergeCells count="4">
    <mergeCell ref="B2:E2"/>
    <mergeCell ref="B4:C4"/>
    <mergeCell ref="E4:P4"/>
    <mergeCell ref="M2:N2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Q25"/>
  <sheetViews>
    <sheetView workbookViewId="0">
      <selection activeCell="E5" sqref="E5"/>
    </sheetView>
  </sheetViews>
  <sheetFormatPr baseColWidth="10" defaultColWidth="11.5703125" defaultRowHeight="12.75" x14ac:dyDescent="0.2"/>
  <cols>
    <col min="1" max="1" width="1.7109375" style="1" customWidth="1"/>
    <col min="2" max="2" width="4.7109375" style="1" customWidth="1"/>
    <col min="3" max="3" width="11.28515625" style="1" bestFit="1" customWidth="1"/>
    <col min="4" max="4" width="3.7109375" style="1" customWidth="1"/>
    <col min="5" max="5" width="18.7109375" style="1" customWidth="1"/>
    <col min="6" max="7" width="3.7109375" style="1" customWidth="1"/>
    <col min="8" max="9" width="4.28515625" style="1" customWidth="1"/>
    <col min="10" max="13" width="5.28515625" style="1" customWidth="1"/>
    <col min="14" max="14" width="8.28515625" style="1" customWidth="1"/>
    <col min="15" max="15" width="4.42578125" style="1" customWidth="1"/>
    <col min="16" max="16" width="9.7109375" style="6" customWidth="1"/>
    <col min="17" max="17" width="5.7109375" style="1" customWidth="1"/>
    <col min="18" max="16384" width="11.5703125" style="1"/>
  </cols>
  <sheetData>
    <row r="1" spans="2:17" ht="6" customHeight="1" x14ac:dyDescent="0.2"/>
    <row r="2" spans="2:17" s="13" customFormat="1" ht="15.75" x14ac:dyDescent="0.25">
      <c r="B2" s="82" t="str">
        <f>'M1'!B2:E2</f>
        <v>Raiffeisen - Bezirkscup 2020/2021</v>
      </c>
      <c r="C2" s="82"/>
      <c r="D2" s="82"/>
      <c r="E2" s="82"/>
      <c r="M2" s="84" t="s">
        <v>60</v>
      </c>
      <c r="N2" s="84"/>
      <c r="O2" s="46" t="str">
        <f>'M1'!$O$2</f>
        <v>A</v>
      </c>
      <c r="P2" s="14"/>
    </row>
    <row r="3" spans="2:17" s="2" customFormat="1" ht="4.9000000000000004" customHeight="1" x14ac:dyDescent="0.25">
      <c r="P3" s="50"/>
    </row>
    <row r="4" spans="2:17" s="13" customFormat="1" ht="15.75" x14ac:dyDescent="0.25">
      <c r="B4" s="82" t="s">
        <v>18</v>
      </c>
      <c r="C4" s="82"/>
      <c r="E4" s="85" t="str">
        <f>'10er'!$D$8</f>
        <v>ESV ST.JOSEF I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2:17" s="46" customFormat="1" ht="20.45" customHeight="1" x14ac:dyDescent="0.25">
      <c r="B5" s="42" t="s">
        <v>19</v>
      </c>
      <c r="C5" s="42" t="s">
        <v>20</v>
      </c>
      <c r="D5" s="42" t="s">
        <v>21</v>
      </c>
      <c r="E5" s="42" t="s">
        <v>22</v>
      </c>
      <c r="F5" s="42" t="s">
        <v>23</v>
      </c>
      <c r="G5" s="42" t="s">
        <v>24</v>
      </c>
      <c r="H5" s="42" t="s">
        <v>25</v>
      </c>
      <c r="I5" s="42" t="s">
        <v>26</v>
      </c>
      <c r="J5" s="43" t="s">
        <v>27</v>
      </c>
      <c r="K5" s="42" t="s">
        <v>28</v>
      </c>
      <c r="L5" s="42" t="s">
        <v>29</v>
      </c>
      <c r="M5" s="42" t="s">
        <v>30</v>
      </c>
      <c r="N5" s="44" t="s">
        <v>31</v>
      </c>
      <c r="O5" s="56" t="s">
        <v>63</v>
      </c>
      <c r="P5" s="45" t="s">
        <v>32</v>
      </c>
      <c r="Q5" s="43" t="s">
        <v>33</v>
      </c>
    </row>
    <row r="6" spans="2:17" s="2" customFormat="1" ht="15.75" x14ac:dyDescent="0.25">
      <c r="B6" s="15" t="s">
        <v>34</v>
      </c>
      <c r="C6" s="16">
        <f>'10er'!$C$5:$D$5</f>
        <v>44078</v>
      </c>
      <c r="D6" s="17" t="s">
        <v>39</v>
      </c>
      <c r="E6" s="18" t="str">
        <f>'10er'!D8</f>
        <v>ESV ST.JOSEF I</v>
      </c>
      <c r="F6" s="19">
        <f>'R 1'!$F$7</f>
        <v>0</v>
      </c>
      <c r="G6" s="19">
        <f>'R 1'!$H$7</f>
        <v>0</v>
      </c>
      <c r="H6" s="19">
        <f>'R 1'!$J$7</f>
        <v>0</v>
      </c>
      <c r="I6" s="19">
        <f>'R 1'!$L$7</f>
        <v>0</v>
      </c>
      <c r="J6" s="20">
        <f xml:space="preserve"> F6</f>
        <v>0</v>
      </c>
      <c r="K6" s="19">
        <f xml:space="preserve"> G6</f>
        <v>0</v>
      </c>
      <c r="L6" s="19">
        <f xml:space="preserve"> H6</f>
        <v>0</v>
      </c>
      <c r="M6" s="19">
        <f xml:space="preserve"> I6</f>
        <v>0</v>
      </c>
      <c r="N6" s="21">
        <f t="shared" ref="N6:N23" si="0">SUM(L6-M6)</f>
        <v>0</v>
      </c>
      <c r="O6" s="57">
        <f>IF(H6&gt;0,0+1,0)</f>
        <v>0</v>
      </c>
      <c r="P6" s="22" t="s">
        <v>37</v>
      </c>
      <c r="Q6" s="39">
        <f>IF(F6&lt;6,0,IF(F6=6,1,IF(F6&gt;6,3)))</f>
        <v>0</v>
      </c>
    </row>
    <row r="7" spans="2:17" s="2" customFormat="1" ht="15.75" x14ac:dyDescent="0.25">
      <c r="B7" s="15" t="s">
        <v>38</v>
      </c>
      <c r="C7" s="16">
        <f>'10er'!$C$12:$D$12</f>
        <v>44085</v>
      </c>
      <c r="D7" s="17" t="s">
        <v>35</v>
      </c>
      <c r="E7" s="18" t="str">
        <f>'10er'!B16</f>
        <v>ESV LANNACH II</v>
      </c>
      <c r="F7" s="19">
        <f>'R 2'!$H$8</f>
        <v>0</v>
      </c>
      <c r="G7" s="19">
        <f>'R 2'!$F$8</f>
        <v>0</v>
      </c>
      <c r="H7" s="19">
        <f>'R 2'!$L$8</f>
        <v>0</v>
      </c>
      <c r="I7" s="19">
        <f>'R 2'!$J$8</f>
        <v>0</v>
      </c>
      <c r="J7" s="20">
        <f t="shared" ref="J7:J23" si="1">F7+J6</f>
        <v>0</v>
      </c>
      <c r="K7" s="19">
        <f t="shared" ref="K7:K23" si="2">G7+K6</f>
        <v>0</v>
      </c>
      <c r="L7" s="19">
        <f t="shared" ref="L7:L23" si="3">H7+L6</f>
        <v>0</v>
      </c>
      <c r="M7" s="19">
        <f t="shared" ref="M7:M23" si="4">I7+M6</f>
        <v>0</v>
      </c>
      <c r="N7" s="21">
        <f t="shared" si="0"/>
        <v>0</v>
      </c>
      <c r="O7" s="57">
        <f t="shared" ref="O7:O23" si="5">IF(H7&gt;0,O6+1,O6+0)</f>
        <v>0</v>
      </c>
      <c r="P7" s="22"/>
      <c r="Q7" s="39">
        <f>(IF(F7&lt;6,0,IF(F7=6,1,IF(F7&gt;6,3))))+Q6</f>
        <v>0</v>
      </c>
    </row>
    <row r="8" spans="2:17" s="2" customFormat="1" ht="15.75" x14ac:dyDescent="0.25">
      <c r="B8" s="15" t="s">
        <v>40</v>
      </c>
      <c r="C8" s="16">
        <f>'10er'!$C$19:$D$19</f>
        <v>44092</v>
      </c>
      <c r="D8" s="17" t="s">
        <v>39</v>
      </c>
      <c r="E8" s="18" t="str">
        <f>'10er'!D24</f>
        <v>ESV WIESELSDORF I</v>
      </c>
      <c r="F8" s="19">
        <f>'R 3'!$F$9</f>
        <v>0</v>
      </c>
      <c r="G8" s="19">
        <f>'R 3'!$H$9</f>
        <v>0</v>
      </c>
      <c r="H8" s="19">
        <f>'R 3'!$J$9</f>
        <v>0</v>
      </c>
      <c r="I8" s="19">
        <f>'R 3'!$L$9</f>
        <v>0</v>
      </c>
      <c r="J8" s="20">
        <f t="shared" si="1"/>
        <v>0</v>
      </c>
      <c r="K8" s="19">
        <f t="shared" si="2"/>
        <v>0</v>
      </c>
      <c r="L8" s="19">
        <f t="shared" si="3"/>
        <v>0</v>
      </c>
      <c r="M8" s="19">
        <f t="shared" si="4"/>
        <v>0</v>
      </c>
      <c r="N8" s="21">
        <f t="shared" si="0"/>
        <v>0</v>
      </c>
      <c r="O8" s="57">
        <f t="shared" si="5"/>
        <v>0</v>
      </c>
      <c r="P8" s="22" t="s">
        <v>37</v>
      </c>
      <c r="Q8" s="39">
        <f t="shared" ref="Q8:Q23" si="6">(IF(F8&lt;6,0,IF(F8=6,1,IF(F8&gt;6,3))))+Q7</f>
        <v>0</v>
      </c>
    </row>
    <row r="9" spans="2:17" s="2" customFormat="1" ht="15.75" x14ac:dyDescent="0.25">
      <c r="B9" s="15" t="s">
        <v>42</v>
      </c>
      <c r="C9" s="16">
        <f>'10er'!$C$26:$D$26</f>
        <v>44099</v>
      </c>
      <c r="D9" s="17" t="s">
        <v>35</v>
      </c>
      <c r="E9" s="18" t="str">
        <f>'10er'!B31</f>
        <v>ESV ST.JOSEF I</v>
      </c>
      <c r="F9" s="19">
        <f>'R 4'!$H$9</f>
        <v>0</v>
      </c>
      <c r="G9" s="19">
        <f>'R 4'!$F$9</f>
        <v>0</v>
      </c>
      <c r="H9" s="19">
        <f>'R 4'!$L$9</f>
        <v>0</v>
      </c>
      <c r="I9" s="19">
        <f>'R 4'!$J$9</f>
        <v>0</v>
      </c>
      <c r="J9" s="20">
        <f t="shared" si="1"/>
        <v>0</v>
      </c>
      <c r="K9" s="19">
        <f t="shared" si="2"/>
        <v>0</v>
      </c>
      <c r="L9" s="19">
        <f t="shared" si="3"/>
        <v>0</v>
      </c>
      <c r="M9" s="19">
        <f t="shared" si="4"/>
        <v>0</v>
      </c>
      <c r="N9" s="21">
        <f t="shared" si="0"/>
        <v>0</v>
      </c>
      <c r="O9" s="57">
        <f t="shared" si="5"/>
        <v>0</v>
      </c>
      <c r="P9" s="22"/>
      <c r="Q9" s="39">
        <f t="shared" si="6"/>
        <v>0</v>
      </c>
    </row>
    <row r="10" spans="2:17" s="2" customFormat="1" ht="15.75" x14ac:dyDescent="0.25">
      <c r="B10" s="15" t="s">
        <v>44</v>
      </c>
      <c r="C10" s="16">
        <f>'10er'!$C$33:$D$33</f>
        <v>44106</v>
      </c>
      <c r="D10" s="17" t="s">
        <v>39</v>
      </c>
      <c r="E10" s="18" t="str">
        <f>'10er'!D37</f>
        <v>ESV ST.JOSEF I</v>
      </c>
      <c r="F10" s="19">
        <f>'R 5'!$F$8</f>
        <v>0</v>
      </c>
      <c r="G10" s="19">
        <f>'R 5'!$H$8</f>
        <v>0</v>
      </c>
      <c r="H10" s="19">
        <f>'R 5'!$J$8</f>
        <v>0</v>
      </c>
      <c r="I10" s="19">
        <f>'R 5'!$L$8</f>
        <v>0</v>
      </c>
      <c r="J10" s="20">
        <f t="shared" si="1"/>
        <v>0</v>
      </c>
      <c r="K10" s="19">
        <f t="shared" si="2"/>
        <v>0</v>
      </c>
      <c r="L10" s="19">
        <f t="shared" si="3"/>
        <v>0</v>
      </c>
      <c r="M10" s="19">
        <f t="shared" si="4"/>
        <v>0</v>
      </c>
      <c r="N10" s="21">
        <f t="shared" si="0"/>
        <v>0</v>
      </c>
      <c r="O10" s="57">
        <f t="shared" si="5"/>
        <v>0</v>
      </c>
      <c r="P10" s="22"/>
      <c r="Q10" s="39">
        <f t="shared" si="6"/>
        <v>0</v>
      </c>
    </row>
    <row r="11" spans="2:17" s="2" customFormat="1" ht="15.75" x14ac:dyDescent="0.25">
      <c r="B11" s="15" t="s">
        <v>46</v>
      </c>
      <c r="C11" s="16">
        <f>'10er'!$G$5:$G$5</f>
        <v>44113</v>
      </c>
      <c r="D11" s="17" t="s">
        <v>35</v>
      </c>
      <c r="E11" s="18" t="str">
        <f>'10er'!F8</f>
        <v>ESV LANNACH II</v>
      </c>
      <c r="F11" s="19">
        <f>'R 6'!$H$7</f>
        <v>0</v>
      </c>
      <c r="G11" s="19">
        <f>'R 6'!$F$7</f>
        <v>0</v>
      </c>
      <c r="H11" s="19">
        <f>'R 6'!$L$7</f>
        <v>0</v>
      </c>
      <c r="I11" s="19">
        <f>'R 6'!$J$7</f>
        <v>0</v>
      </c>
      <c r="J11" s="20">
        <f t="shared" si="1"/>
        <v>0</v>
      </c>
      <c r="K11" s="19">
        <f t="shared" si="2"/>
        <v>0</v>
      </c>
      <c r="L11" s="19">
        <f t="shared" si="3"/>
        <v>0</v>
      </c>
      <c r="M11" s="19">
        <f t="shared" si="4"/>
        <v>0</v>
      </c>
      <c r="N11" s="21">
        <f t="shared" si="0"/>
        <v>0</v>
      </c>
      <c r="O11" s="57">
        <f t="shared" si="5"/>
        <v>0</v>
      </c>
      <c r="P11" s="22"/>
      <c r="Q11" s="39">
        <f t="shared" si="6"/>
        <v>0</v>
      </c>
    </row>
    <row r="12" spans="2:17" s="2" customFormat="1" ht="15.75" x14ac:dyDescent="0.25">
      <c r="B12" s="15" t="s">
        <v>47</v>
      </c>
      <c r="C12" s="16">
        <f>'10er'!$G$12:$G$12</f>
        <v>44120</v>
      </c>
      <c r="D12" s="17" t="s">
        <v>39</v>
      </c>
      <c r="E12" s="18" t="str">
        <f>'10er'!H14</f>
        <v>ESV LANNACH II</v>
      </c>
      <c r="F12" s="19">
        <f>'R 7'!$F$6</f>
        <v>0</v>
      </c>
      <c r="G12" s="19">
        <f>'R 7'!$H$6</f>
        <v>0</v>
      </c>
      <c r="H12" s="19">
        <f>'R 7'!$J$6</f>
        <v>0</v>
      </c>
      <c r="I12" s="19">
        <f>'R 7'!$L$6</f>
        <v>0</v>
      </c>
      <c r="J12" s="20">
        <f t="shared" si="1"/>
        <v>0</v>
      </c>
      <c r="K12" s="19">
        <f t="shared" si="2"/>
        <v>0</v>
      </c>
      <c r="L12" s="19">
        <f t="shared" si="3"/>
        <v>0</v>
      </c>
      <c r="M12" s="19">
        <f t="shared" si="4"/>
        <v>0</v>
      </c>
      <c r="N12" s="21">
        <f t="shared" si="0"/>
        <v>0</v>
      </c>
      <c r="O12" s="57">
        <f t="shared" si="5"/>
        <v>0</v>
      </c>
      <c r="P12" s="22"/>
      <c r="Q12" s="39">
        <f t="shared" si="6"/>
        <v>0</v>
      </c>
    </row>
    <row r="13" spans="2:17" s="2" customFormat="1" ht="15.75" x14ac:dyDescent="0.25">
      <c r="B13" s="15" t="s">
        <v>41</v>
      </c>
      <c r="C13" s="16">
        <f>'10er'!$G$19:$G$19</f>
        <v>44127</v>
      </c>
      <c r="D13" s="17" t="s">
        <v>39</v>
      </c>
      <c r="E13" s="18" t="str">
        <f>'10er'!H20</f>
        <v>ESV SCHLIEB</v>
      </c>
      <c r="F13" s="19">
        <f>'R 8'!$F$5</f>
        <v>0</v>
      </c>
      <c r="G13" s="19">
        <f>'R 8'!$H$5</f>
        <v>0</v>
      </c>
      <c r="H13" s="19">
        <f>'R 8'!$J$5</f>
        <v>0</v>
      </c>
      <c r="I13" s="19">
        <f>'R 8'!$L$5</f>
        <v>0</v>
      </c>
      <c r="J13" s="20">
        <f t="shared" si="1"/>
        <v>0</v>
      </c>
      <c r="K13" s="19">
        <f t="shared" si="2"/>
        <v>0</v>
      </c>
      <c r="L13" s="19">
        <f t="shared" si="3"/>
        <v>0</v>
      </c>
      <c r="M13" s="19">
        <f t="shared" si="4"/>
        <v>0</v>
      </c>
      <c r="N13" s="21">
        <f t="shared" si="0"/>
        <v>0</v>
      </c>
      <c r="O13" s="57">
        <f t="shared" si="5"/>
        <v>0</v>
      </c>
      <c r="P13" s="22"/>
      <c r="Q13" s="39">
        <f t="shared" si="6"/>
        <v>0</v>
      </c>
    </row>
    <row r="14" spans="2:17" s="2" customFormat="1" ht="16.5" thickBot="1" x14ac:dyDescent="0.3">
      <c r="B14" s="23" t="s">
        <v>36</v>
      </c>
      <c r="C14" s="24">
        <f>'10er'!$G$26:$G$26</f>
        <v>44134</v>
      </c>
      <c r="D14" s="25" t="s">
        <v>35</v>
      </c>
      <c r="E14" s="26" t="str">
        <f>'10er'!F28</f>
        <v>ESV ST.JOSEF I</v>
      </c>
      <c r="F14" s="27">
        <f>'R 9'!$H$6</f>
        <v>0</v>
      </c>
      <c r="G14" s="27">
        <f>'R 9'!$F$6</f>
        <v>0</v>
      </c>
      <c r="H14" s="27">
        <f>'R 9'!$L$6</f>
        <v>0</v>
      </c>
      <c r="I14" s="27">
        <f>'R 9'!$J$6</f>
        <v>0</v>
      </c>
      <c r="J14" s="28">
        <f t="shared" si="1"/>
        <v>0</v>
      </c>
      <c r="K14" s="27">
        <f t="shared" si="2"/>
        <v>0</v>
      </c>
      <c r="L14" s="27">
        <f t="shared" si="3"/>
        <v>0</v>
      </c>
      <c r="M14" s="27">
        <f t="shared" si="4"/>
        <v>0</v>
      </c>
      <c r="N14" s="29">
        <f t="shared" si="0"/>
        <v>0</v>
      </c>
      <c r="O14" s="59">
        <f t="shared" si="5"/>
        <v>0</v>
      </c>
      <c r="P14" s="30"/>
      <c r="Q14" s="40">
        <f t="shared" si="6"/>
        <v>0</v>
      </c>
    </row>
    <row r="15" spans="2:17" s="2" customFormat="1" ht="15.75" x14ac:dyDescent="0.25">
      <c r="B15" s="31" t="s">
        <v>43</v>
      </c>
      <c r="C15" s="32">
        <f>'10er'!$C$49:$D$49</f>
        <v>44288</v>
      </c>
      <c r="D15" s="33" t="s">
        <v>35</v>
      </c>
      <c r="E15" s="34" t="str">
        <f>'10er'!B52</f>
        <v>ESV ST.JOSEF I</v>
      </c>
      <c r="F15" s="19">
        <f>'R 10'!$H$7</f>
        <v>0</v>
      </c>
      <c r="G15" s="19">
        <f>'R 10'!$F$7</f>
        <v>0</v>
      </c>
      <c r="H15" s="19">
        <f>'R 10'!$L$7</f>
        <v>0</v>
      </c>
      <c r="I15" s="19">
        <f>'R 10'!$J$7</f>
        <v>0</v>
      </c>
      <c r="J15" s="35">
        <f t="shared" si="1"/>
        <v>0</v>
      </c>
      <c r="K15" s="36">
        <f t="shared" si="2"/>
        <v>0</v>
      </c>
      <c r="L15" s="36">
        <f t="shared" si="3"/>
        <v>0</v>
      </c>
      <c r="M15" s="36">
        <f t="shared" si="4"/>
        <v>0</v>
      </c>
      <c r="N15" s="37">
        <f t="shared" si="0"/>
        <v>0</v>
      </c>
      <c r="O15" s="58">
        <f t="shared" si="5"/>
        <v>0</v>
      </c>
      <c r="P15" s="38"/>
      <c r="Q15" s="41">
        <f t="shared" si="6"/>
        <v>0</v>
      </c>
    </row>
    <row r="16" spans="2:17" s="2" customFormat="1" ht="15.75" x14ac:dyDescent="0.25">
      <c r="B16" s="15" t="s">
        <v>45</v>
      </c>
      <c r="C16" s="16">
        <f>'10er'!$C$56:$D$56</f>
        <v>44295</v>
      </c>
      <c r="D16" s="17" t="s">
        <v>39</v>
      </c>
      <c r="E16" s="18" t="str">
        <f>'10er'!D60</f>
        <v>ESV LANNACH II</v>
      </c>
      <c r="F16" s="19">
        <f>'R 11'!$F$8</f>
        <v>0</v>
      </c>
      <c r="G16" s="19">
        <f>'R 11'!$H$8</f>
        <v>0</v>
      </c>
      <c r="H16" s="19">
        <f>'R 11'!$J$8</f>
        <v>0</v>
      </c>
      <c r="I16" s="19">
        <f>'R 11'!$L$8</f>
        <v>0</v>
      </c>
      <c r="J16" s="20">
        <f t="shared" si="1"/>
        <v>0</v>
      </c>
      <c r="K16" s="19">
        <f t="shared" si="2"/>
        <v>0</v>
      </c>
      <c r="L16" s="19">
        <f t="shared" si="3"/>
        <v>0</v>
      </c>
      <c r="M16" s="19">
        <f t="shared" si="4"/>
        <v>0</v>
      </c>
      <c r="N16" s="21">
        <f t="shared" si="0"/>
        <v>0</v>
      </c>
      <c r="O16" s="57">
        <f t="shared" si="5"/>
        <v>0</v>
      </c>
      <c r="P16" s="22"/>
      <c r="Q16" s="39">
        <f t="shared" si="6"/>
        <v>0</v>
      </c>
    </row>
    <row r="17" spans="2:17" s="2" customFormat="1" ht="15.75" x14ac:dyDescent="0.25">
      <c r="B17" s="31" t="s">
        <v>48</v>
      </c>
      <c r="C17" s="32">
        <f>'10er'!$C$63:$D$63</f>
        <v>44302</v>
      </c>
      <c r="D17" s="33" t="s">
        <v>35</v>
      </c>
      <c r="E17" s="34" t="str">
        <f>'10er'!B68</f>
        <v>ESV WIESELSDORF I</v>
      </c>
      <c r="F17" s="19">
        <f>'R 12'!$H$9</f>
        <v>0</v>
      </c>
      <c r="G17" s="19">
        <f>'R 12'!$F$9</f>
        <v>0</v>
      </c>
      <c r="H17" s="19">
        <f>'R 12'!$L$9</f>
        <v>0</v>
      </c>
      <c r="I17" s="19">
        <f>'R 12'!$J$9</f>
        <v>0</v>
      </c>
      <c r="J17" s="35">
        <f t="shared" si="1"/>
        <v>0</v>
      </c>
      <c r="K17" s="36">
        <f t="shared" si="2"/>
        <v>0</v>
      </c>
      <c r="L17" s="36">
        <f t="shared" si="3"/>
        <v>0</v>
      </c>
      <c r="M17" s="36">
        <f t="shared" si="4"/>
        <v>0</v>
      </c>
      <c r="N17" s="37">
        <f t="shared" si="0"/>
        <v>0</v>
      </c>
      <c r="O17" s="57">
        <f t="shared" si="5"/>
        <v>0</v>
      </c>
      <c r="P17" s="38"/>
      <c r="Q17" s="39">
        <f t="shared" si="6"/>
        <v>0</v>
      </c>
    </row>
    <row r="18" spans="2:17" s="2" customFormat="1" ht="15.75" x14ac:dyDescent="0.25">
      <c r="B18" s="15" t="s">
        <v>49</v>
      </c>
      <c r="C18" s="16">
        <f>'10er'!$C$70:$D$70</f>
        <v>44309</v>
      </c>
      <c r="D18" s="17" t="s">
        <v>39</v>
      </c>
      <c r="E18" s="18" t="str">
        <f>'10er'!D75</f>
        <v>ESV ST.JOSEF I</v>
      </c>
      <c r="F18" s="19">
        <f>'R 13'!$F$9</f>
        <v>0</v>
      </c>
      <c r="G18" s="19">
        <f>'R 13'!$H$9</f>
        <v>0</v>
      </c>
      <c r="H18" s="19">
        <f>'R 13'!$J$9</f>
        <v>0</v>
      </c>
      <c r="I18" s="19">
        <f>'R 13'!$L$9</f>
        <v>0</v>
      </c>
      <c r="J18" s="20">
        <f t="shared" si="1"/>
        <v>0</v>
      </c>
      <c r="K18" s="19">
        <f t="shared" si="2"/>
        <v>0</v>
      </c>
      <c r="L18" s="19">
        <f t="shared" si="3"/>
        <v>0</v>
      </c>
      <c r="M18" s="19">
        <f t="shared" si="4"/>
        <v>0</v>
      </c>
      <c r="N18" s="21">
        <f t="shared" si="0"/>
        <v>0</v>
      </c>
      <c r="O18" s="57">
        <f t="shared" si="5"/>
        <v>0</v>
      </c>
      <c r="P18" s="22"/>
      <c r="Q18" s="39">
        <f t="shared" si="6"/>
        <v>0</v>
      </c>
    </row>
    <row r="19" spans="2:17" s="2" customFormat="1" ht="15.75" x14ac:dyDescent="0.25">
      <c r="B19" s="15" t="s">
        <v>50</v>
      </c>
      <c r="C19" s="16">
        <f>'10er'!$C$77:$D$77</f>
        <v>44316</v>
      </c>
      <c r="D19" s="17" t="s">
        <v>35</v>
      </c>
      <c r="E19" s="18" t="str">
        <f>'10er'!B81</f>
        <v>ESV ST.JOSEF I</v>
      </c>
      <c r="F19" s="19">
        <f>'R 14'!$H$8</f>
        <v>0</v>
      </c>
      <c r="G19" s="19">
        <f>'R 14'!$F$8</f>
        <v>0</v>
      </c>
      <c r="H19" s="19">
        <f>'R 14'!$L$8</f>
        <v>0</v>
      </c>
      <c r="I19" s="19">
        <f>'R 14'!$J$8</f>
        <v>0</v>
      </c>
      <c r="J19" s="20">
        <f t="shared" si="1"/>
        <v>0</v>
      </c>
      <c r="K19" s="19">
        <f t="shared" si="2"/>
        <v>0</v>
      </c>
      <c r="L19" s="19">
        <f t="shared" si="3"/>
        <v>0</v>
      </c>
      <c r="M19" s="19">
        <f t="shared" si="4"/>
        <v>0</v>
      </c>
      <c r="N19" s="21">
        <f t="shared" si="0"/>
        <v>0</v>
      </c>
      <c r="O19" s="57">
        <f t="shared" si="5"/>
        <v>0</v>
      </c>
      <c r="P19" s="22"/>
      <c r="Q19" s="39">
        <f t="shared" si="6"/>
        <v>0</v>
      </c>
    </row>
    <row r="20" spans="2:17" s="2" customFormat="1" ht="15.75" x14ac:dyDescent="0.25">
      <c r="B20" s="15" t="s">
        <v>51</v>
      </c>
      <c r="C20" s="16">
        <f>'10er'!$G$49:$G$49</f>
        <v>44323</v>
      </c>
      <c r="D20" s="17" t="s">
        <v>39</v>
      </c>
      <c r="E20" s="18" t="str">
        <f>'10er'!H52</f>
        <v>ESV LANNACH II</v>
      </c>
      <c r="F20" s="19">
        <f>'R 15'!$F$7</f>
        <v>0</v>
      </c>
      <c r="G20" s="19">
        <f>'R 15'!$H$7</f>
        <v>0</v>
      </c>
      <c r="H20" s="19">
        <f>'R 15'!$J$7</f>
        <v>0</v>
      </c>
      <c r="I20" s="19">
        <f>'R 15'!$L$7</f>
        <v>0</v>
      </c>
      <c r="J20" s="20">
        <f t="shared" si="1"/>
        <v>0</v>
      </c>
      <c r="K20" s="19">
        <f t="shared" si="2"/>
        <v>0</v>
      </c>
      <c r="L20" s="19">
        <f t="shared" si="3"/>
        <v>0</v>
      </c>
      <c r="M20" s="19">
        <f t="shared" si="4"/>
        <v>0</v>
      </c>
      <c r="N20" s="21">
        <f t="shared" si="0"/>
        <v>0</v>
      </c>
      <c r="O20" s="57">
        <f t="shared" si="5"/>
        <v>0</v>
      </c>
      <c r="P20" s="22"/>
      <c r="Q20" s="39">
        <f t="shared" si="6"/>
        <v>0</v>
      </c>
    </row>
    <row r="21" spans="2:17" s="2" customFormat="1" ht="15.75" x14ac:dyDescent="0.25">
      <c r="B21" s="15" t="s">
        <v>52</v>
      </c>
      <c r="C21" s="16">
        <f>'10er'!$G$56:$G$56</f>
        <v>44330</v>
      </c>
      <c r="D21" s="17" t="s">
        <v>35</v>
      </c>
      <c r="E21" s="18" t="str">
        <f>'10er'!F58</f>
        <v>ESV LANNACH II</v>
      </c>
      <c r="F21" s="19">
        <f>'R 16'!$H$6</f>
        <v>0</v>
      </c>
      <c r="G21" s="19">
        <f>'R 16'!$F$6</f>
        <v>0</v>
      </c>
      <c r="H21" s="19">
        <f>'R 16'!$L$6</f>
        <v>0</v>
      </c>
      <c r="I21" s="19">
        <f>'R 16'!$J$6</f>
        <v>0</v>
      </c>
      <c r="J21" s="20">
        <f t="shared" si="1"/>
        <v>0</v>
      </c>
      <c r="K21" s="19">
        <f t="shared" si="2"/>
        <v>0</v>
      </c>
      <c r="L21" s="19">
        <f t="shared" si="3"/>
        <v>0</v>
      </c>
      <c r="M21" s="19">
        <f t="shared" si="4"/>
        <v>0</v>
      </c>
      <c r="N21" s="21">
        <f t="shared" si="0"/>
        <v>0</v>
      </c>
      <c r="O21" s="57">
        <f t="shared" si="5"/>
        <v>0</v>
      </c>
      <c r="P21" s="22"/>
      <c r="Q21" s="39">
        <f t="shared" si="6"/>
        <v>0</v>
      </c>
    </row>
    <row r="22" spans="2:17" s="2" customFormat="1" ht="15.75" x14ac:dyDescent="0.25">
      <c r="B22" s="15" t="s">
        <v>53</v>
      </c>
      <c r="C22" s="16">
        <f>'10er'!$G$63:$G$63</f>
        <v>44337</v>
      </c>
      <c r="D22" s="17" t="s">
        <v>35</v>
      </c>
      <c r="E22" s="18" t="str">
        <f>'10er'!F64</f>
        <v>ESV SCHLIEB</v>
      </c>
      <c r="F22" s="19">
        <f>'R 17'!$H$5</f>
        <v>0</v>
      </c>
      <c r="G22" s="19">
        <f>'R 17'!$F$5</f>
        <v>0</v>
      </c>
      <c r="H22" s="19">
        <f>'R 17'!$L$5</f>
        <v>0</v>
      </c>
      <c r="I22" s="19">
        <f>'R 17'!$J$5</f>
        <v>0</v>
      </c>
      <c r="J22" s="20">
        <f t="shared" si="1"/>
        <v>0</v>
      </c>
      <c r="K22" s="19">
        <f t="shared" si="2"/>
        <v>0</v>
      </c>
      <c r="L22" s="19">
        <f t="shared" si="3"/>
        <v>0</v>
      </c>
      <c r="M22" s="19">
        <f t="shared" si="4"/>
        <v>0</v>
      </c>
      <c r="N22" s="21">
        <f t="shared" si="0"/>
        <v>0</v>
      </c>
      <c r="O22" s="57">
        <f t="shared" si="5"/>
        <v>0</v>
      </c>
      <c r="P22" s="22"/>
      <c r="Q22" s="39">
        <f t="shared" si="6"/>
        <v>0</v>
      </c>
    </row>
    <row r="23" spans="2:17" s="2" customFormat="1" ht="15.75" x14ac:dyDescent="0.25">
      <c r="B23" s="15" t="s">
        <v>54</v>
      </c>
      <c r="C23" s="16">
        <f>'10er'!$G$70:$G$70</f>
        <v>44344</v>
      </c>
      <c r="D23" s="17" t="s">
        <v>39</v>
      </c>
      <c r="E23" s="18" t="str">
        <f>'10er'!H72</f>
        <v>ESV ST.JOSEF I</v>
      </c>
      <c r="F23" s="19">
        <f>'R 18'!$F$6</f>
        <v>0</v>
      </c>
      <c r="G23" s="19">
        <f>'R 18'!$H$6</f>
        <v>0</v>
      </c>
      <c r="H23" s="19">
        <f>'R 18'!$J$6</f>
        <v>0</v>
      </c>
      <c r="I23" s="19">
        <f>'R 18'!$L$6</f>
        <v>0</v>
      </c>
      <c r="J23" s="20">
        <f t="shared" si="1"/>
        <v>0</v>
      </c>
      <c r="K23" s="19">
        <f t="shared" si="2"/>
        <v>0</v>
      </c>
      <c r="L23" s="19">
        <f t="shared" si="3"/>
        <v>0</v>
      </c>
      <c r="M23" s="19">
        <f t="shared" si="4"/>
        <v>0</v>
      </c>
      <c r="N23" s="21">
        <f t="shared" si="0"/>
        <v>0</v>
      </c>
      <c r="O23" s="57">
        <f t="shared" si="5"/>
        <v>0</v>
      </c>
      <c r="P23" s="22"/>
      <c r="Q23" s="39">
        <f t="shared" si="6"/>
        <v>0</v>
      </c>
    </row>
    <row r="24" spans="2:17" s="2" customFormat="1" ht="15.75" x14ac:dyDescent="0.25">
      <c r="B24" s="19"/>
      <c r="C24" s="19"/>
      <c r="D24" s="19"/>
      <c r="E24" s="19"/>
      <c r="F24" s="36"/>
      <c r="G24" s="36"/>
      <c r="H24" s="36"/>
      <c r="I24" s="36"/>
      <c r="J24" s="19"/>
      <c r="K24" s="19"/>
      <c r="L24" s="19"/>
      <c r="M24" s="19"/>
      <c r="N24" s="19"/>
      <c r="O24" s="19"/>
      <c r="P24" s="22">
        <f>SUM(P6:P23)</f>
        <v>0</v>
      </c>
      <c r="Q24" s="53"/>
    </row>
    <row r="25" spans="2:17" x14ac:dyDescent="0.2">
      <c r="Q25" s="10"/>
    </row>
  </sheetData>
  <mergeCells count="4">
    <mergeCell ref="B2:E2"/>
    <mergeCell ref="B4:C4"/>
    <mergeCell ref="E4:P4"/>
    <mergeCell ref="M2:N2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Q24"/>
  <sheetViews>
    <sheetView workbookViewId="0">
      <selection activeCell="F2" sqref="F2"/>
    </sheetView>
  </sheetViews>
  <sheetFormatPr baseColWidth="10" defaultColWidth="11.5703125" defaultRowHeight="12.75" x14ac:dyDescent="0.2"/>
  <cols>
    <col min="1" max="1" width="1.7109375" style="1" customWidth="1"/>
    <col min="2" max="2" width="4.7109375" style="1" customWidth="1"/>
    <col min="3" max="3" width="11.28515625" style="1" bestFit="1" customWidth="1"/>
    <col min="4" max="4" width="3.7109375" style="1" customWidth="1"/>
    <col min="5" max="5" width="18.7109375" style="1" customWidth="1"/>
    <col min="6" max="7" width="3.7109375" style="1" customWidth="1"/>
    <col min="8" max="9" width="4.28515625" style="1" customWidth="1"/>
    <col min="10" max="13" width="5.28515625" style="1" customWidth="1"/>
    <col min="14" max="14" width="8.28515625" style="1" customWidth="1"/>
    <col min="15" max="15" width="4.42578125" style="1" customWidth="1"/>
    <col min="16" max="16" width="9.7109375" style="6" customWidth="1"/>
    <col min="17" max="17" width="5.7109375" style="1" customWidth="1"/>
    <col min="18" max="16384" width="11.5703125" style="1"/>
  </cols>
  <sheetData>
    <row r="1" spans="2:17" ht="6" customHeight="1" x14ac:dyDescent="0.2"/>
    <row r="2" spans="2:17" s="13" customFormat="1" ht="15.75" x14ac:dyDescent="0.25">
      <c r="B2" s="82" t="str">
        <f>'M1'!B2:E2</f>
        <v>Raiffeisen - Bezirkscup 2020/2021</v>
      </c>
      <c r="C2" s="82"/>
      <c r="D2" s="82"/>
      <c r="E2" s="82"/>
      <c r="M2" s="84" t="s">
        <v>60</v>
      </c>
      <c r="N2" s="84"/>
      <c r="O2" s="46" t="str">
        <f>'M1'!$O$2</f>
        <v>A</v>
      </c>
      <c r="P2" s="14"/>
    </row>
    <row r="3" spans="2:17" s="2" customFormat="1" ht="4.9000000000000004" customHeight="1" x14ac:dyDescent="0.25">
      <c r="P3" s="50"/>
    </row>
    <row r="4" spans="2:17" s="13" customFormat="1" ht="15.75" x14ac:dyDescent="0.25">
      <c r="B4" s="82" t="s">
        <v>18</v>
      </c>
      <c r="C4" s="82"/>
      <c r="E4" s="85" t="str">
        <f>'10er'!$D$7</f>
        <v>ESV WIESELSDORF I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2:17" s="46" customFormat="1" ht="20.45" customHeight="1" x14ac:dyDescent="0.25">
      <c r="B5" s="42" t="s">
        <v>19</v>
      </c>
      <c r="C5" s="42" t="s">
        <v>20</v>
      </c>
      <c r="D5" s="42" t="s">
        <v>21</v>
      </c>
      <c r="E5" s="42" t="s">
        <v>22</v>
      </c>
      <c r="F5" s="42" t="s">
        <v>23</v>
      </c>
      <c r="G5" s="42" t="s">
        <v>24</v>
      </c>
      <c r="H5" s="42" t="s">
        <v>25</v>
      </c>
      <c r="I5" s="42" t="s">
        <v>26</v>
      </c>
      <c r="J5" s="43" t="s">
        <v>27</v>
      </c>
      <c r="K5" s="42" t="s">
        <v>28</v>
      </c>
      <c r="L5" s="42" t="s">
        <v>29</v>
      </c>
      <c r="M5" s="42" t="s">
        <v>30</v>
      </c>
      <c r="N5" s="44" t="s">
        <v>31</v>
      </c>
      <c r="O5" s="56" t="s">
        <v>63</v>
      </c>
      <c r="P5" s="45" t="s">
        <v>32</v>
      </c>
      <c r="Q5" s="43" t="s">
        <v>33</v>
      </c>
    </row>
    <row r="6" spans="2:17" s="2" customFormat="1" ht="15.75" x14ac:dyDescent="0.25">
      <c r="B6" s="15" t="s">
        <v>34</v>
      </c>
      <c r="C6" s="16">
        <f>'10er'!$C$5:$D$5</f>
        <v>44078</v>
      </c>
      <c r="D6" s="17" t="s">
        <v>35</v>
      </c>
      <c r="E6" s="18" t="str">
        <f>'10er'!B7</f>
        <v>ESV RASSACH</v>
      </c>
      <c r="F6" s="19">
        <f>'R 1'!$H$6</f>
        <v>0</v>
      </c>
      <c r="G6" s="19">
        <f>'R 1'!$F$6</f>
        <v>0</v>
      </c>
      <c r="H6" s="19">
        <f>'R 1'!$L$6</f>
        <v>0</v>
      </c>
      <c r="I6" s="19">
        <f>'R 1'!$J$6</f>
        <v>0</v>
      </c>
      <c r="J6" s="20">
        <f xml:space="preserve"> F6</f>
        <v>0</v>
      </c>
      <c r="K6" s="19">
        <f xml:space="preserve"> G6</f>
        <v>0</v>
      </c>
      <c r="L6" s="19">
        <f xml:space="preserve"> H6</f>
        <v>0</v>
      </c>
      <c r="M6" s="19">
        <f xml:space="preserve"> I6</f>
        <v>0</v>
      </c>
      <c r="N6" s="21">
        <f t="shared" ref="N6:N23" si="0">SUM(L6-M6)</f>
        <v>0</v>
      </c>
      <c r="O6" s="57">
        <f>IF(H6&gt;0,0+1,0)</f>
        <v>0</v>
      </c>
      <c r="P6" s="22" t="s">
        <v>37</v>
      </c>
      <c r="Q6" s="39">
        <f>IF(F6&lt;6,0,IF(F6=6,1,IF(F6&gt;6,3)))</f>
        <v>0</v>
      </c>
    </row>
    <row r="7" spans="2:17" s="2" customFormat="1" ht="15.75" x14ac:dyDescent="0.25">
      <c r="B7" s="15" t="s">
        <v>38</v>
      </c>
      <c r="C7" s="16">
        <f>'10er'!$C$12:$D$12</f>
        <v>44085</v>
      </c>
      <c r="D7" s="17" t="s">
        <v>39</v>
      </c>
      <c r="E7" s="18" t="str">
        <f>'10er'!D15</f>
        <v>ESV SCHLIEB</v>
      </c>
      <c r="F7" s="19">
        <f>'R 2'!$F$7</f>
        <v>0</v>
      </c>
      <c r="G7" s="19">
        <f>'R 2'!$H$7</f>
        <v>0</v>
      </c>
      <c r="H7" s="19">
        <f>'R 2'!$J$7</f>
        <v>0</v>
      </c>
      <c r="I7" s="19">
        <f>'R 2'!$L$7</f>
        <v>0</v>
      </c>
      <c r="J7" s="20">
        <f t="shared" ref="J7:J23" si="1">F7+J6</f>
        <v>0</v>
      </c>
      <c r="K7" s="19">
        <f t="shared" ref="K7:K23" si="2">G7+K6</f>
        <v>0</v>
      </c>
      <c r="L7" s="19">
        <f t="shared" ref="L7:L23" si="3">H7+L6</f>
        <v>0</v>
      </c>
      <c r="M7" s="19">
        <f t="shared" ref="M7:M23" si="4">I7+M6</f>
        <v>0</v>
      </c>
      <c r="N7" s="21">
        <f t="shared" si="0"/>
        <v>0</v>
      </c>
      <c r="O7" s="57">
        <f t="shared" ref="O7:O23" si="5">IF(H7&gt;0,O6+1,O6+0)</f>
        <v>0</v>
      </c>
      <c r="P7" s="22"/>
      <c r="Q7" s="39">
        <f>(IF(F7&lt;6,0,IF(F7=6,1,IF(F7&gt;6,3))))+Q6</f>
        <v>0</v>
      </c>
    </row>
    <row r="8" spans="2:17" s="2" customFormat="1" ht="15.75" x14ac:dyDescent="0.25">
      <c r="B8" s="15" t="s">
        <v>40</v>
      </c>
      <c r="C8" s="16">
        <f>'10er'!$C$19:$D$19</f>
        <v>44092</v>
      </c>
      <c r="D8" s="17" t="s">
        <v>35</v>
      </c>
      <c r="E8" s="18" t="str">
        <f>'10er'!B23</f>
        <v>DSC KAIJO</v>
      </c>
      <c r="F8" s="19">
        <f>'R 3'!$H$8</f>
        <v>0</v>
      </c>
      <c r="G8" s="19">
        <f>'R 3'!$F$8</f>
        <v>0</v>
      </c>
      <c r="H8" s="19">
        <f>'R 3'!$L$8</f>
        <v>0</v>
      </c>
      <c r="I8" s="19">
        <f>'R 3'!$J$8</f>
        <v>0</v>
      </c>
      <c r="J8" s="20">
        <f t="shared" si="1"/>
        <v>0</v>
      </c>
      <c r="K8" s="19">
        <f t="shared" si="2"/>
        <v>0</v>
      </c>
      <c r="L8" s="19">
        <f t="shared" si="3"/>
        <v>0</v>
      </c>
      <c r="M8" s="19">
        <f t="shared" si="4"/>
        <v>0</v>
      </c>
      <c r="N8" s="21">
        <f t="shared" si="0"/>
        <v>0</v>
      </c>
      <c r="O8" s="57">
        <f t="shared" si="5"/>
        <v>0</v>
      </c>
      <c r="P8" s="22" t="s">
        <v>37</v>
      </c>
      <c r="Q8" s="39">
        <f t="shared" ref="Q8:Q23" si="6">(IF(F8&lt;6,0,IF(F8=6,1,IF(F8&gt;6,3))))+Q7</f>
        <v>0</v>
      </c>
    </row>
    <row r="9" spans="2:17" s="2" customFormat="1" ht="15.75" x14ac:dyDescent="0.25">
      <c r="B9" s="15" t="s">
        <v>42</v>
      </c>
      <c r="C9" s="16">
        <f>'10er'!$C$26:$D$26</f>
        <v>44099</v>
      </c>
      <c r="D9" s="17" t="s">
        <v>39</v>
      </c>
      <c r="E9" s="18" t="str">
        <f>'10er'!D31</f>
        <v>ESV STAINZTAL</v>
      </c>
      <c r="F9" s="19">
        <f>'R 4'!$F$9</f>
        <v>0</v>
      </c>
      <c r="G9" s="19">
        <f>'R 4'!$H$9</f>
        <v>0</v>
      </c>
      <c r="H9" s="19">
        <f>'R 4'!$J$9</f>
        <v>0</v>
      </c>
      <c r="I9" s="19">
        <f>'R 4'!$L$9</f>
        <v>0</v>
      </c>
      <c r="J9" s="20">
        <f t="shared" si="1"/>
        <v>0</v>
      </c>
      <c r="K9" s="19">
        <f t="shared" si="2"/>
        <v>0</v>
      </c>
      <c r="L9" s="19">
        <f t="shared" si="3"/>
        <v>0</v>
      </c>
      <c r="M9" s="19">
        <f t="shared" si="4"/>
        <v>0</v>
      </c>
      <c r="N9" s="21">
        <f t="shared" si="0"/>
        <v>0</v>
      </c>
      <c r="O9" s="57">
        <f t="shared" si="5"/>
        <v>0</v>
      </c>
      <c r="P9" s="22"/>
      <c r="Q9" s="39">
        <f t="shared" si="6"/>
        <v>0</v>
      </c>
    </row>
    <row r="10" spans="2:17" s="2" customFormat="1" ht="15.75" x14ac:dyDescent="0.25">
      <c r="B10" s="15" t="s">
        <v>44</v>
      </c>
      <c r="C10" s="16">
        <f>'10er'!$C$33:$D$33</f>
        <v>44106</v>
      </c>
      <c r="D10" s="17" t="s">
        <v>35</v>
      </c>
      <c r="E10" s="18" t="str">
        <f>'10er'!B38</f>
        <v>DSC KAIJO</v>
      </c>
      <c r="F10" s="19">
        <f>'R 5'!$H$9</f>
        <v>0</v>
      </c>
      <c r="G10" s="19">
        <f>'R 5'!$F$9</f>
        <v>0</v>
      </c>
      <c r="H10" s="19">
        <f>'R 5'!$L$9</f>
        <v>0</v>
      </c>
      <c r="I10" s="19">
        <f>'R 5'!$J$9</f>
        <v>0</v>
      </c>
      <c r="J10" s="20">
        <f t="shared" si="1"/>
        <v>0</v>
      </c>
      <c r="K10" s="19">
        <f t="shared" si="2"/>
        <v>0</v>
      </c>
      <c r="L10" s="19">
        <f t="shared" si="3"/>
        <v>0</v>
      </c>
      <c r="M10" s="19">
        <f t="shared" si="4"/>
        <v>0</v>
      </c>
      <c r="N10" s="21">
        <f t="shared" si="0"/>
        <v>0</v>
      </c>
      <c r="O10" s="57">
        <f t="shared" si="5"/>
        <v>0</v>
      </c>
      <c r="P10" s="22"/>
      <c r="Q10" s="39">
        <f t="shared" si="6"/>
        <v>0</v>
      </c>
    </row>
    <row r="11" spans="2:17" s="2" customFormat="1" ht="15.75" x14ac:dyDescent="0.25">
      <c r="B11" s="15" t="s">
        <v>46</v>
      </c>
      <c r="C11" s="16">
        <f>'10er'!$G$5:$G$5</f>
        <v>44113</v>
      </c>
      <c r="D11" s="17" t="s">
        <v>39</v>
      </c>
      <c r="E11" s="18" t="str">
        <f>'10er'!H9</f>
        <v>DSC FELLNER</v>
      </c>
      <c r="F11" s="19">
        <f>'R 6'!$F$8</f>
        <v>0</v>
      </c>
      <c r="G11" s="19">
        <f>'R 6'!$H$8</f>
        <v>0</v>
      </c>
      <c r="H11" s="19">
        <f>'R 6'!$J$8</f>
        <v>0</v>
      </c>
      <c r="I11" s="19">
        <f>'R 6'!$L$8</f>
        <v>0</v>
      </c>
      <c r="J11" s="20">
        <f t="shared" si="1"/>
        <v>0</v>
      </c>
      <c r="K11" s="19">
        <f t="shared" si="2"/>
        <v>0</v>
      </c>
      <c r="L11" s="19">
        <f t="shared" si="3"/>
        <v>0</v>
      </c>
      <c r="M11" s="19">
        <f t="shared" si="4"/>
        <v>0</v>
      </c>
      <c r="N11" s="21">
        <f t="shared" si="0"/>
        <v>0</v>
      </c>
      <c r="O11" s="57">
        <f t="shared" si="5"/>
        <v>0</v>
      </c>
      <c r="P11" s="22"/>
      <c r="Q11" s="39">
        <f t="shared" si="6"/>
        <v>0</v>
      </c>
    </row>
    <row r="12" spans="2:17" s="2" customFormat="1" ht="15.75" x14ac:dyDescent="0.25">
      <c r="B12" s="15" t="s">
        <v>47</v>
      </c>
      <c r="C12" s="16">
        <f>'10er'!$G$12:$G$12</f>
        <v>44120</v>
      </c>
      <c r="D12" s="17" t="s">
        <v>35</v>
      </c>
      <c r="E12" s="18" t="str">
        <f>'10er'!F15</f>
        <v>ESV SCHLIEB</v>
      </c>
      <c r="F12" s="19">
        <f>'R 7'!$H$7</f>
        <v>0</v>
      </c>
      <c r="G12" s="19">
        <f>'R 7'!$F$7</f>
        <v>0</v>
      </c>
      <c r="H12" s="19">
        <f>'R 7'!$L$7</f>
        <v>0</v>
      </c>
      <c r="I12" s="19">
        <f>'R 7'!$J$7</f>
        <v>0</v>
      </c>
      <c r="J12" s="20">
        <f t="shared" si="1"/>
        <v>0</v>
      </c>
      <c r="K12" s="19">
        <f t="shared" si="2"/>
        <v>0</v>
      </c>
      <c r="L12" s="19">
        <f t="shared" si="3"/>
        <v>0</v>
      </c>
      <c r="M12" s="19">
        <f t="shared" si="4"/>
        <v>0</v>
      </c>
      <c r="N12" s="21">
        <f t="shared" si="0"/>
        <v>0</v>
      </c>
      <c r="O12" s="57">
        <f t="shared" si="5"/>
        <v>0</v>
      </c>
      <c r="P12" s="22"/>
      <c r="Q12" s="39">
        <f t="shared" si="6"/>
        <v>0</v>
      </c>
    </row>
    <row r="13" spans="2:17" s="2" customFormat="1" ht="15.75" x14ac:dyDescent="0.25">
      <c r="B13" s="15" t="s">
        <v>41</v>
      </c>
      <c r="C13" s="16">
        <f>'10er'!$G$19:$G$19</f>
        <v>44127</v>
      </c>
      <c r="D13" s="17" t="s">
        <v>39</v>
      </c>
      <c r="E13" s="18" t="str">
        <f>'10er'!H21</f>
        <v>ESV STAINZTAL</v>
      </c>
      <c r="F13" s="19">
        <f>'R 8'!$F$6</f>
        <v>0</v>
      </c>
      <c r="G13" s="19">
        <f>'R 8'!$H$6</f>
        <v>0</v>
      </c>
      <c r="H13" s="19">
        <f>'R 8'!$J$6</f>
        <v>0</v>
      </c>
      <c r="I13" s="19">
        <f>'R 8'!$L$6</f>
        <v>0</v>
      </c>
      <c r="J13" s="20">
        <f t="shared" si="1"/>
        <v>0</v>
      </c>
      <c r="K13" s="19">
        <f t="shared" si="2"/>
        <v>0</v>
      </c>
      <c r="L13" s="19">
        <f t="shared" si="3"/>
        <v>0</v>
      </c>
      <c r="M13" s="19">
        <f t="shared" si="4"/>
        <v>0</v>
      </c>
      <c r="N13" s="21">
        <f t="shared" si="0"/>
        <v>0</v>
      </c>
      <c r="O13" s="57">
        <f t="shared" si="5"/>
        <v>0</v>
      </c>
      <c r="P13" s="22"/>
      <c r="Q13" s="39">
        <f t="shared" si="6"/>
        <v>0</v>
      </c>
    </row>
    <row r="14" spans="2:17" s="2" customFormat="1" ht="16.5" thickBot="1" x14ac:dyDescent="0.3">
      <c r="B14" s="23" t="s">
        <v>36</v>
      </c>
      <c r="C14" s="24">
        <f>'10er'!$G$26:$G$26</f>
        <v>44134</v>
      </c>
      <c r="D14" s="25" t="s">
        <v>35</v>
      </c>
      <c r="E14" s="26" t="str">
        <f>'10er'!F27</f>
        <v>SSV MARHOF</v>
      </c>
      <c r="F14" s="27">
        <f>'R 9'!$H$5</f>
        <v>0</v>
      </c>
      <c r="G14" s="27">
        <f>'R 9'!$F$5</f>
        <v>0</v>
      </c>
      <c r="H14" s="27">
        <f>'R 9'!$L$5</f>
        <v>0</v>
      </c>
      <c r="I14" s="27">
        <f>'R 9'!$J$5</f>
        <v>0</v>
      </c>
      <c r="J14" s="28">
        <f t="shared" si="1"/>
        <v>0</v>
      </c>
      <c r="K14" s="27">
        <f t="shared" si="2"/>
        <v>0</v>
      </c>
      <c r="L14" s="27">
        <f t="shared" si="3"/>
        <v>0</v>
      </c>
      <c r="M14" s="27">
        <f t="shared" si="4"/>
        <v>0</v>
      </c>
      <c r="N14" s="29">
        <f t="shared" si="0"/>
        <v>0</v>
      </c>
      <c r="O14" s="59">
        <f t="shared" si="5"/>
        <v>0</v>
      </c>
      <c r="P14" s="30"/>
      <c r="Q14" s="40">
        <f t="shared" si="6"/>
        <v>0</v>
      </c>
    </row>
    <row r="15" spans="2:17" s="2" customFormat="1" ht="15.75" x14ac:dyDescent="0.25">
      <c r="B15" s="31" t="s">
        <v>43</v>
      </c>
      <c r="C15" s="32">
        <f>'10er'!$C$49:$D$49</f>
        <v>44288</v>
      </c>
      <c r="D15" s="33" t="s">
        <v>39</v>
      </c>
      <c r="E15" s="34" t="str">
        <f>'10er'!D51</f>
        <v>ESV RASSACH</v>
      </c>
      <c r="F15" s="19">
        <f>'R 10'!$F$6</f>
        <v>0</v>
      </c>
      <c r="G15" s="19">
        <f>'R 10'!$H$6</f>
        <v>0</v>
      </c>
      <c r="H15" s="19">
        <f>'R 10'!$J$6</f>
        <v>0</v>
      </c>
      <c r="I15" s="19">
        <f>'R 10'!$L$6</f>
        <v>0</v>
      </c>
      <c r="J15" s="35">
        <f t="shared" si="1"/>
        <v>0</v>
      </c>
      <c r="K15" s="36">
        <f t="shared" si="2"/>
        <v>0</v>
      </c>
      <c r="L15" s="36">
        <f t="shared" si="3"/>
        <v>0</v>
      </c>
      <c r="M15" s="36">
        <f t="shared" si="4"/>
        <v>0</v>
      </c>
      <c r="N15" s="37">
        <f t="shared" si="0"/>
        <v>0</v>
      </c>
      <c r="O15" s="58">
        <f t="shared" si="5"/>
        <v>0</v>
      </c>
      <c r="P15" s="38"/>
      <c r="Q15" s="41">
        <f t="shared" si="6"/>
        <v>0</v>
      </c>
    </row>
    <row r="16" spans="2:17" s="2" customFormat="1" ht="15.75" x14ac:dyDescent="0.25">
      <c r="B16" s="15" t="s">
        <v>45</v>
      </c>
      <c r="C16" s="16">
        <f>'10er'!$C$56:$D$56</f>
        <v>44295</v>
      </c>
      <c r="D16" s="17" t="s">
        <v>35</v>
      </c>
      <c r="E16" s="18" t="str">
        <f>'10er'!B59</f>
        <v>ESV SCHLIEB</v>
      </c>
      <c r="F16" s="19">
        <f>'R 11'!$H$7</f>
        <v>0</v>
      </c>
      <c r="G16" s="19">
        <f>'R 11'!$F$7</f>
        <v>0</v>
      </c>
      <c r="H16" s="19">
        <f>'R 11'!$L$7</f>
        <v>0</v>
      </c>
      <c r="I16" s="19">
        <f>'R 11'!$J$7</f>
        <v>0</v>
      </c>
      <c r="J16" s="20">
        <f t="shared" si="1"/>
        <v>0</v>
      </c>
      <c r="K16" s="19">
        <f t="shared" si="2"/>
        <v>0</v>
      </c>
      <c r="L16" s="19">
        <f t="shared" si="3"/>
        <v>0</v>
      </c>
      <c r="M16" s="19">
        <f t="shared" si="4"/>
        <v>0</v>
      </c>
      <c r="N16" s="21">
        <f t="shared" si="0"/>
        <v>0</v>
      </c>
      <c r="O16" s="57">
        <f t="shared" si="5"/>
        <v>0</v>
      </c>
      <c r="P16" s="22"/>
      <c r="Q16" s="39">
        <f t="shared" si="6"/>
        <v>0</v>
      </c>
    </row>
    <row r="17" spans="2:17" s="2" customFormat="1" ht="15.75" x14ac:dyDescent="0.25">
      <c r="B17" s="31" t="s">
        <v>48</v>
      </c>
      <c r="C17" s="32">
        <f>'10er'!$C$63:$D$63</f>
        <v>44302</v>
      </c>
      <c r="D17" s="33" t="s">
        <v>39</v>
      </c>
      <c r="E17" s="34" t="str">
        <f>'10er'!D67</f>
        <v>DSC KAIJO</v>
      </c>
      <c r="F17" s="19">
        <f>'R 12'!$F$8</f>
        <v>0</v>
      </c>
      <c r="G17" s="19">
        <f>'R 12'!$H$8</f>
        <v>0</v>
      </c>
      <c r="H17" s="19">
        <f>'R 12'!$J$8</f>
        <v>0</v>
      </c>
      <c r="I17" s="19">
        <f>'R 12'!$L$8</f>
        <v>0</v>
      </c>
      <c r="J17" s="35">
        <f t="shared" si="1"/>
        <v>0</v>
      </c>
      <c r="K17" s="36">
        <f t="shared" si="2"/>
        <v>0</v>
      </c>
      <c r="L17" s="36">
        <f t="shared" si="3"/>
        <v>0</v>
      </c>
      <c r="M17" s="36">
        <f t="shared" si="4"/>
        <v>0</v>
      </c>
      <c r="N17" s="37">
        <f t="shared" si="0"/>
        <v>0</v>
      </c>
      <c r="O17" s="57">
        <f t="shared" si="5"/>
        <v>0</v>
      </c>
      <c r="P17" s="38"/>
      <c r="Q17" s="39">
        <f t="shared" si="6"/>
        <v>0</v>
      </c>
    </row>
    <row r="18" spans="2:17" s="2" customFormat="1" ht="15.75" x14ac:dyDescent="0.25">
      <c r="B18" s="15" t="s">
        <v>49</v>
      </c>
      <c r="C18" s="16">
        <f>'10er'!$C$70:$D$70</f>
        <v>44309</v>
      </c>
      <c r="D18" s="17" t="s">
        <v>35</v>
      </c>
      <c r="E18" s="18" t="str">
        <f>'10er'!B75</f>
        <v>ESV STAINZTAL</v>
      </c>
      <c r="F18" s="19">
        <f>'R 13'!$H$9</f>
        <v>0</v>
      </c>
      <c r="G18" s="19">
        <f>'R 13'!$F$9</f>
        <v>0</v>
      </c>
      <c r="H18" s="19">
        <f>'R 13'!$L$9</f>
        <v>0</v>
      </c>
      <c r="I18" s="19">
        <f>'R 13'!$J$9</f>
        <v>0</v>
      </c>
      <c r="J18" s="20">
        <f t="shared" si="1"/>
        <v>0</v>
      </c>
      <c r="K18" s="19">
        <f t="shared" si="2"/>
        <v>0</v>
      </c>
      <c r="L18" s="19">
        <f t="shared" si="3"/>
        <v>0</v>
      </c>
      <c r="M18" s="19">
        <f t="shared" si="4"/>
        <v>0</v>
      </c>
      <c r="N18" s="21">
        <f t="shared" si="0"/>
        <v>0</v>
      </c>
      <c r="O18" s="57">
        <f t="shared" si="5"/>
        <v>0</v>
      </c>
      <c r="P18" s="22"/>
      <c r="Q18" s="39">
        <f t="shared" si="6"/>
        <v>0</v>
      </c>
    </row>
    <row r="19" spans="2:17" s="2" customFormat="1" ht="15.75" x14ac:dyDescent="0.25">
      <c r="B19" s="15" t="s">
        <v>50</v>
      </c>
      <c r="C19" s="16">
        <f>'10er'!$C$77:$D$77</f>
        <v>44316</v>
      </c>
      <c r="D19" s="17" t="s">
        <v>39</v>
      </c>
      <c r="E19" s="18" t="str">
        <f>'10er'!D82</f>
        <v>DSC KAIJO</v>
      </c>
      <c r="F19" s="19">
        <f>'R 14'!$F$9</f>
        <v>0</v>
      </c>
      <c r="G19" s="19">
        <f>'R 14'!$H$9</f>
        <v>0</v>
      </c>
      <c r="H19" s="19">
        <f>'R 14'!$J$9</f>
        <v>0</v>
      </c>
      <c r="I19" s="19">
        <f>'R 14'!$L$9</f>
        <v>0</v>
      </c>
      <c r="J19" s="20">
        <f t="shared" si="1"/>
        <v>0</v>
      </c>
      <c r="K19" s="19">
        <f t="shared" si="2"/>
        <v>0</v>
      </c>
      <c r="L19" s="19">
        <f t="shared" si="3"/>
        <v>0</v>
      </c>
      <c r="M19" s="19">
        <f t="shared" si="4"/>
        <v>0</v>
      </c>
      <c r="N19" s="21">
        <f t="shared" si="0"/>
        <v>0</v>
      </c>
      <c r="O19" s="57">
        <f t="shared" si="5"/>
        <v>0</v>
      </c>
      <c r="P19" s="22"/>
      <c r="Q19" s="39">
        <f t="shared" si="6"/>
        <v>0</v>
      </c>
    </row>
    <row r="20" spans="2:17" s="2" customFormat="1" ht="15.75" x14ac:dyDescent="0.25">
      <c r="B20" s="15" t="s">
        <v>51</v>
      </c>
      <c r="C20" s="16">
        <f>'10er'!$G$49:$G$49</f>
        <v>44323</v>
      </c>
      <c r="D20" s="17" t="s">
        <v>35</v>
      </c>
      <c r="E20" s="18" t="str">
        <f>'10er'!F53</f>
        <v>DSC FELLNER</v>
      </c>
      <c r="F20" s="19">
        <f>'R 15'!$H$8</f>
        <v>0</v>
      </c>
      <c r="G20" s="19">
        <f>'R 15'!$F$8</f>
        <v>0</v>
      </c>
      <c r="H20" s="19">
        <f>'R 15'!$L$8</f>
        <v>0</v>
      </c>
      <c r="I20" s="19">
        <f>'R 15'!$J$8</f>
        <v>0</v>
      </c>
      <c r="J20" s="20">
        <f t="shared" si="1"/>
        <v>0</v>
      </c>
      <c r="K20" s="19">
        <f t="shared" si="2"/>
        <v>0</v>
      </c>
      <c r="L20" s="19">
        <f t="shared" si="3"/>
        <v>0</v>
      </c>
      <c r="M20" s="19">
        <f t="shared" si="4"/>
        <v>0</v>
      </c>
      <c r="N20" s="21">
        <f t="shared" si="0"/>
        <v>0</v>
      </c>
      <c r="O20" s="57">
        <f t="shared" si="5"/>
        <v>0</v>
      </c>
      <c r="P20" s="22"/>
      <c r="Q20" s="39">
        <f t="shared" si="6"/>
        <v>0</v>
      </c>
    </row>
    <row r="21" spans="2:17" s="2" customFormat="1" ht="15.75" x14ac:dyDescent="0.25">
      <c r="B21" s="15" t="s">
        <v>52</v>
      </c>
      <c r="C21" s="16">
        <f>'10er'!$G$56:$G$56</f>
        <v>44330</v>
      </c>
      <c r="D21" s="17" t="s">
        <v>39</v>
      </c>
      <c r="E21" s="18" t="str">
        <f>'10er'!H59</f>
        <v>ESV SCHLIEB</v>
      </c>
      <c r="F21" s="19">
        <f>'R 16'!$F$7</f>
        <v>0</v>
      </c>
      <c r="G21" s="19">
        <f>'R 16'!$H$7</f>
        <v>0</v>
      </c>
      <c r="H21" s="19">
        <f>'R 16'!$J$7</f>
        <v>0</v>
      </c>
      <c r="I21" s="19">
        <f>'R 16'!$L$7</f>
        <v>0</v>
      </c>
      <c r="J21" s="20">
        <f t="shared" si="1"/>
        <v>0</v>
      </c>
      <c r="K21" s="19">
        <f t="shared" si="2"/>
        <v>0</v>
      </c>
      <c r="L21" s="19">
        <f t="shared" si="3"/>
        <v>0</v>
      </c>
      <c r="M21" s="19">
        <f t="shared" si="4"/>
        <v>0</v>
      </c>
      <c r="N21" s="21">
        <f t="shared" si="0"/>
        <v>0</v>
      </c>
      <c r="O21" s="57">
        <f t="shared" si="5"/>
        <v>0</v>
      </c>
      <c r="P21" s="22"/>
      <c r="Q21" s="39">
        <f t="shared" si="6"/>
        <v>0</v>
      </c>
    </row>
    <row r="22" spans="2:17" s="2" customFormat="1" ht="15.75" x14ac:dyDescent="0.25">
      <c r="B22" s="15" t="s">
        <v>53</v>
      </c>
      <c r="C22" s="16">
        <f>'10er'!$G$63:$G$63</f>
        <v>44337</v>
      </c>
      <c r="D22" s="17" t="s">
        <v>35</v>
      </c>
      <c r="E22" s="18" t="str">
        <f>'10er'!F65</f>
        <v>ESV STAINZTAL</v>
      </c>
      <c r="F22" s="19">
        <f>'R 17'!$H$6</f>
        <v>0</v>
      </c>
      <c r="G22" s="19">
        <f>'R 17'!$F$6</f>
        <v>0</v>
      </c>
      <c r="H22" s="19">
        <f>'R 17'!$L$6</f>
        <v>0</v>
      </c>
      <c r="I22" s="19">
        <f>'R 17'!$J$6</f>
        <v>0</v>
      </c>
      <c r="J22" s="20">
        <f t="shared" si="1"/>
        <v>0</v>
      </c>
      <c r="K22" s="19">
        <f t="shared" si="2"/>
        <v>0</v>
      </c>
      <c r="L22" s="19">
        <f t="shared" si="3"/>
        <v>0</v>
      </c>
      <c r="M22" s="19">
        <f t="shared" si="4"/>
        <v>0</v>
      </c>
      <c r="N22" s="21">
        <f t="shared" si="0"/>
        <v>0</v>
      </c>
      <c r="O22" s="57">
        <f t="shared" si="5"/>
        <v>0</v>
      </c>
      <c r="P22" s="22"/>
      <c r="Q22" s="39">
        <f t="shared" si="6"/>
        <v>0</v>
      </c>
    </row>
    <row r="23" spans="2:17" s="2" customFormat="1" ht="15.75" x14ac:dyDescent="0.25">
      <c r="B23" s="15" t="s">
        <v>54</v>
      </c>
      <c r="C23" s="16">
        <f>'10er'!$G$70:$G$70</f>
        <v>44344</v>
      </c>
      <c r="D23" s="17" t="s">
        <v>39</v>
      </c>
      <c r="E23" s="18" t="str">
        <f>'10er'!H71</f>
        <v>SSV MARHOF</v>
      </c>
      <c r="F23" s="19">
        <f>'R 18'!$F$5</f>
        <v>0</v>
      </c>
      <c r="G23" s="19">
        <f>'R 18'!$H$5</f>
        <v>0</v>
      </c>
      <c r="H23" s="19">
        <f>'R 18'!$J$5</f>
        <v>0</v>
      </c>
      <c r="I23" s="19">
        <f>'R 18'!$L$5</f>
        <v>0</v>
      </c>
      <c r="J23" s="20">
        <f t="shared" si="1"/>
        <v>0</v>
      </c>
      <c r="K23" s="19">
        <f t="shared" si="2"/>
        <v>0</v>
      </c>
      <c r="L23" s="19">
        <f t="shared" si="3"/>
        <v>0</v>
      </c>
      <c r="M23" s="19">
        <f t="shared" si="4"/>
        <v>0</v>
      </c>
      <c r="N23" s="21">
        <f t="shared" si="0"/>
        <v>0</v>
      </c>
      <c r="O23" s="57">
        <f t="shared" si="5"/>
        <v>0</v>
      </c>
      <c r="P23" s="22"/>
      <c r="Q23" s="39">
        <f t="shared" si="6"/>
        <v>0</v>
      </c>
    </row>
    <row r="24" spans="2:17" s="2" customFormat="1" ht="15.75" x14ac:dyDescent="0.25">
      <c r="B24" s="19"/>
      <c r="C24" s="19"/>
      <c r="D24" s="19"/>
      <c r="E24" s="19"/>
      <c r="F24" s="36"/>
      <c r="G24" s="36"/>
      <c r="H24" s="36"/>
      <c r="I24" s="36"/>
      <c r="J24" s="19"/>
      <c r="K24" s="19"/>
      <c r="L24" s="19"/>
      <c r="M24" s="19"/>
      <c r="N24" s="19"/>
      <c r="O24" s="19"/>
      <c r="P24" s="22">
        <f>SUM(P6:P23)</f>
        <v>0</v>
      </c>
      <c r="Q24" s="53"/>
    </row>
  </sheetData>
  <mergeCells count="4">
    <mergeCell ref="B2:E2"/>
    <mergeCell ref="B4:C4"/>
    <mergeCell ref="E4:P4"/>
    <mergeCell ref="M2:N2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29</vt:i4>
      </vt:variant>
      <vt:variant>
        <vt:lpstr>Benannte Bereiche</vt:lpstr>
      </vt:variant>
      <vt:variant>
        <vt:i4>1</vt:i4>
      </vt:variant>
    </vt:vector>
  </HeadingPairs>
  <TitlesOfParts>
    <vt:vector size="30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10er</vt:lpstr>
      <vt:lpstr>R 1</vt:lpstr>
      <vt:lpstr>R 2</vt:lpstr>
      <vt:lpstr>R 3</vt:lpstr>
      <vt:lpstr>R 4</vt:lpstr>
      <vt:lpstr>R 5</vt:lpstr>
      <vt:lpstr>R 6</vt:lpstr>
      <vt:lpstr>R 7</vt:lpstr>
      <vt:lpstr>R 8</vt:lpstr>
      <vt:lpstr>R 9</vt:lpstr>
      <vt:lpstr>R 10</vt:lpstr>
      <vt:lpstr>R 11</vt:lpstr>
      <vt:lpstr>R 12</vt:lpstr>
      <vt:lpstr>R 13</vt:lpstr>
      <vt:lpstr>R 14</vt:lpstr>
      <vt:lpstr>R 15</vt:lpstr>
      <vt:lpstr>R 16</vt:lpstr>
      <vt:lpstr>R 17</vt:lpstr>
      <vt:lpstr>R 18</vt:lpstr>
      <vt:lpstr>'10er'!Druckbereich</vt:lpstr>
    </vt:vector>
  </TitlesOfParts>
  <Company>Margit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Stromberger Dieter</dc:creator>
  <cp:lastModifiedBy>Robert Schelch</cp:lastModifiedBy>
  <cp:lastPrinted>2020-08-20T14:54:58Z</cp:lastPrinted>
  <dcterms:created xsi:type="dcterms:W3CDTF">2000-07-08T20:58:34Z</dcterms:created>
  <dcterms:modified xsi:type="dcterms:W3CDTF">2020-08-20T14:55:14Z</dcterms:modified>
</cp:coreProperties>
</file>